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6380" windowHeight="8070" tabRatio="991" activeTab="0"/>
  </bookViews>
  <sheets>
    <sheet name="quarterly" sheetId="1" r:id="rId2"/>
    <sheet name="cumulative" sheetId="2" r:id="rId3"/>
  </sheets>
  <externalReferences>
    <externalReference r:id="rId6"/>
  </externalReferences>
  <definedNames>
    <definedName name="_xlnm.Print_Area" localSheetId="1">cumulative!$B$2:$G$41</definedName>
    <definedName name="_xlnm.Print_Area" localSheetId="0">quarterly!$B$2:$G$41</definedName>
    <definedName name="Print_Area_0" localSheetId="1">cumulative!$B$2:$G$41</definedName>
    <definedName name="Print_Area_0" localSheetId="0">quarterly!$B$2:$G$41</definedName>
  </definedNames>
  <calcPr fullCalcOnLoad="1"/>
</workbook>
</file>

<file path=xl/sharedStrings.xml><?xml version="1.0" encoding="utf-8"?>
<sst xmlns="http://schemas.openxmlformats.org/spreadsheetml/2006/main" count="130" uniqueCount="64">
  <si>
    <t>Subsector S.1314</t>
  </si>
  <si>
    <t>Health insurance companies</t>
  </si>
  <si>
    <t>in mill. of CZK</t>
  </si>
  <si>
    <t>STATEMENT OF SOURCES AND USES OF CASH</t>
  </si>
  <si>
    <t>1 quarter</t>
  </si>
  <si>
    <t>2 quarter</t>
  </si>
  <si>
    <t>3 quarter</t>
  </si>
  <si>
    <t>4 quarter</t>
  </si>
  <si>
    <t>CASH FLOWS FROM OPERATING ACTIVITIES:</t>
  </si>
  <si>
    <t>Cash receiptsfrom operating activities</t>
  </si>
  <si>
    <t>11</t>
  </si>
  <si>
    <t>Taxes</t>
  </si>
  <si>
    <t>12</t>
  </si>
  <si>
    <t>Social contributions</t>
  </si>
  <si>
    <t>13</t>
  </si>
  <si>
    <t>Grants</t>
  </si>
  <si>
    <t>14</t>
  </si>
  <si>
    <t>Other receipts</t>
  </si>
  <si>
    <t>Cash payments for operating activities</t>
  </si>
  <si>
    <t>21</t>
  </si>
  <si>
    <t>Compensation of employees</t>
  </si>
  <si>
    <t>22</t>
  </si>
  <si>
    <t>Purchases of goods and services</t>
  </si>
  <si>
    <t>24</t>
  </si>
  <si>
    <t>Interest</t>
  </si>
  <si>
    <t>25</t>
  </si>
  <si>
    <t>Subsidies</t>
  </si>
  <si>
    <t>26</t>
  </si>
  <si>
    <t>27</t>
  </si>
  <si>
    <t>Social benefits</t>
  </si>
  <si>
    <t>28</t>
  </si>
  <si>
    <t>Other payments</t>
  </si>
  <si>
    <t>Net cash inflow from operating activities  (1-2)</t>
  </si>
  <si>
    <t>CASH FLOWS FROM INVESTMENTS IN NONFINANCIAL ASSETS:</t>
  </si>
  <si>
    <t>31.1</t>
  </si>
  <si>
    <t>Purchases of nonfinancial assets</t>
  </si>
  <si>
    <t>311.1</t>
  </si>
  <si>
    <t>Fixed assets</t>
  </si>
  <si>
    <t>312.1</t>
  </si>
  <si>
    <t>Strategic stocks</t>
  </si>
  <si>
    <t>313.1</t>
  </si>
  <si>
    <t>Valuables</t>
  </si>
  <si>
    <t>314.1</t>
  </si>
  <si>
    <t>Nonproduced assets</t>
  </si>
  <si>
    <t>31.2</t>
  </si>
  <si>
    <t>Sales of nonfinancial assets</t>
  </si>
  <si>
    <t>311.2</t>
  </si>
  <si>
    <t>312.2</t>
  </si>
  <si>
    <t>313.2</t>
  </si>
  <si>
    <t>314.2</t>
  </si>
  <si>
    <t>Net cash outflow from investments in NFAs (31=31.1-31.2)</t>
  </si>
  <si>
    <t>Cash surplus / deficit  (1-2-31)</t>
  </si>
  <si>
    <t>CASH FLOWS FROM FINANCING ACTIVITIES:</t>
  </si>
  <si>
    <t>32-3212-3222</t>
  </si>
  <si>
    <t>Net acquisition of financial assets other than cash</t>
  </si>
  <si>
    <t>33</t>
  </si>
  <si>
    <t>Net incurrence of liabilities</t>
  </si>
  <si>
    <r>
      <t>Net cash inflow from financing activities</t>
    </r>
    <r>
      <rPr>
        <b/>
        <i/>
        <sz val="8"/>
        <rFont val="Calibri"/>
        <family val="2"/>
        <charset val="238"/>
      </rPr>
      <t>-(32-3212-3222)+33)</t>
    </r>
  </si>
  <si>
    <t>3212+3222</t>
  </si>
  <si>
    <r>
      <t>Net change in the stock of cash</t>
    </r>
    <r>
      <rPr>
        <b/>
        <i/>
        <sz val="8"/>
        <rFont val="Calibri"/>
        <family val="2"/>
        <charset val="238"/>
      </rPr>
      <t>1-2-31-(32-3212-3222)+33)</t>
    </r>
  </si>
  <si>
    <t>Mar/31</t>
  </si>
  <si>
    <t>Jun/30</t>
  </si>
  <si>
    <t>Sep/30</t>
  </si>
  <si>
    <t>Dec/31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</si>
</sst>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rgb="FF000000"/>
      <name val="Calibri"/>
      <family val="2"/>
      <charset val="238"/>
    </font>
    <font>
      <sz val="10"/>
      <name val="Arial"/>
      <family val="2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Times New Roman CE"/>
      <family val="1"/>
      <charset val="238"/>
    </font>
    <font>
      <b/>
      <i/>
      <sz val="10"/>
      <name val="Calibri"/>
      <family val="2"/>
      <charset val="238"/>
    </font>
    <font>
      <b/>
      <i/>
      <sz val="8"/>
      <name val="Calibri"/>
      <family val="2"/>
      <charset val="238"/>
    </font>
    <font>
      <sz val="10"/>
      <name val="MS Sans Serif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</fonts>
  <fills count="5">
    <fill>
      <patternFill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/>
      <top style="medium">
        <color auto="1"/>
      </top>
      <bottom/>
    </border>
    <border>
      <left/>
      <right/>
      <top/>
      <bottom style="medium">
        <color auto="1"/>
      </bottom>
    </border>
    <border>
      <left/>
      <right style="thin">
        <color auto="1"/>
      </right>
      <top/>
      <bottom/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" fillId="0" borderId="0">
      <alignment/>
      <protection/>
    </xf>
    <xf numFmtId="0" fontId="9" fillId="0" borderId="0">
      <alignment/>
      <protection/>
    </xf>
    <xf numFmtId="0" fontId="11" fillId="0" borderId="0">
      <alignment/>
      <protection/>
    </xf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7" fillId="3" borderId="1" xfId="21" applyNumberFormat="1" applyFont="1" applyFill="1" applyBorder="1">
      <alignment/>
      <protection/>
    </xf>
    <xf numFmtId="0" fontId="5" fillId="3" borderId="2" xfId="21" applyFont="1" applyFill="1" applyBorder="1" applyAlignment="1">
      <alignment horizontal="center" vertical="center" wrapText="1"/>
      <protection/>
    </xf>
    <xf numFmtId="0" fontId="5" fillId="3" borderId="3" xfId="21" applyFont="1" applyFill="1" applyBorder="1" applyAlignment="1">
      <alignment horizontal="center" vertical="center" wrapText="1"/>
      <protection/>
    </xf>
    <xf numFmtId="0" fontId="5" fillId="3" borderId="4" xfId="21" applyFont="1" applyFill="1" applyBorder="1" applyAlignment="1">
      <alignment horizontal="center" vertical="center" wrapText="1"/>
      <protection/>
    </xf>
    <xf numFmtId="0" fontId="5" fillId="3" borderId="5" xfId="21" applyFont="1" applyFill="1" applyBorder="1" applyAlignment="1">
      <alignment horizontal="center" vertical="center" wrapText="1"/>
      <protection/>
    </xf>
    <xf numFmtId="0" fontId="4" fillId="3" borderId="6" xfId="21" applyFont="1" applyFill="1" applyBorder="1" applyAlignment="1" applyProtection="1">
      <alignment horizontal="left"/>
      <protection/>
    </xf>
    <xf numFmtId="0" fontId="4" fillId="3" borderId="7" xfId="21" applyFont="1" applyFill="1" applyBorder="1">
      <alignment/>
      <protection/>
    </xf>
    <xf numFmtId="0" fontId="4" fillId="3" borderId="8" xfId="21" applyFont="1" applyFill="1" applyBorder="1">
      <alignment/>
      <protection/>
    </xf>
    <xf numFmtId="0" fontId="5" fillId="3" borderId="9" xfId="21" applyFont="1" applyFill="1" applyBorder="1" applyAlignment="1" applyProtection="1">
      <alignment horizontal="left"/>
      <protection/>
    </xf>
    <xf numFmtId="3" fontId="5" fillId="3" borderId="10" xfId="21" applyNumberFormat="1" applyFont="1" applyFill="1" applyBorder="1">
      <alignment/>
      <protection/>
    </xf>
    <xf numFmtId="3" fontId="5" fillId="3" borderId="11" xfId="21" applyNumberFormat="1" applyFont="1" applyFill="1" applyBorder="1">
      <alignment/>
      <protection/>
    </xf>
    <xf numFmtId="0" fontId="4" fillId="3" borderId="9" xfId="21" applyFont="1" applyFill="1" applyBorder="1" applyAlignment="1" applyProtection="1">
      <alignment horizontal="left"/>
      <protection/>
    </xf>
    <xf numFmtId="3" fontId="4" fillId="3" borderId="10" xfId="21" applyNumberFormat="1" applyFont="1" applyFill="1" applyBorder="1">
      <alignment/>
      <protection/>
    </xf>
    <xf numFmtId="3" fontId="4" fillId="3" borderId="11" xfId="21" applyNumberFormat="1" applyFont="1" applyFill="1" applyBorder="1">
      <alignment/>
      <protection/>
    </xf>
    <xf numFmtId="0" fontId="7" fillId="3" borderId="9" xfId="21" applyFont="1" applyFill="1" applyBorder="1" applyAlignment="1" applyProtection="1">
      <alignment horizontal="left"/>
      <protection/>
    </xf>
    <xf numFmtId="3" fontId="7" fillId="3" borderId="4" xfId="21" applyNumberFormat="1" applyFont="1" applyFill="1" applyBorder="1">
      <alignment/>
      <protection/>
    </xf>
    <xf numFmtId="3" fontId="7" fillId="3" borderId="5" xfId="21" applyNumberFormat="1" applyFont="1" applyFill="1" applyBorder="1">
      <alignment/>
      <protection/>
    </xf>
    <xf numFmtId="0" fontId="5" fillId="3" borderId="6" xfId="21" applyFont="1" applyFill="1" applyBorder="1" applyAlignment="1" applyProtection="1">
      <alignment/>
      <protection/>
    </xf>
    <xf numFmtId="3" fontId="5" fillId="3" borderId="7" xfId="21" applyNumberFormat="1" applyFont="1" applyFill="1" applyBorder="1">
      <alignment/>
      <protection/>
    </xf>
    <xf numFmtId="3" fontId="4" fillId="3" borderId="8" xfId="21" applyNumberFormat="1" applyFont="1" applyFill="1" applyBorder="1">
      <alignment/>
      <protection/>
    </xf>
    <xf numFmtId="0" fontId="7" fillId="3" borderId="12" xfId="21" applyFont="1" applyFill="1" applyBorder="1" applyAlignment="1" applyProtection="1">
      <alignment horizontal="left"/>
      <protection/>
    </xf>
    <xf numFmtId="0" fontId="7" fillId="3" borderId="13" xfId="21" applyFont="1" applyFill="1" applyBorder="1" applyAlignment="1" applyProtection="1">
      <alignment/>
      <protection/>
    </xf>
    <xf numFmtId="3" fontId="7" fillId="3" borderId="14" xfId="21" applyNumberFormat="1" applyFont="1" applyFill="1" applyBorder="1">
      <alignment/>
      <protection/>
    </xf>
    <xf numFmtId="3" fontId="4" fillId="3" borderId="7" xfId="21" applyNumberFormat="1" applyFont="1" applyFill="1" applyBorder="1">
      <alignment/>
      <protection/>
    </xf>
    <xf numFmtId="0" fontId="7" fillId="3" borderId="13" xfId="21" applyFont="1" applyFill="1" applyBorder="1" applyAlignment="1" applyProtection="1">
      <alignment/>
      <protection locked="0"/>
    </xf>
    <xf numFmtId="49" fontId="5" fillId="3" borderId="6" xfId="21" applyNumberFormat="1" applyFont="1" applyFill="1" applyBorder="1" applyAlignment="1" applyProtection="1">
      <alignment/>
      <protection/>
    </xf>
    <xf numFmtId="0" fontId="13" fillId="4" borderId="15" xfId="22" applyFont="1" applyFill="1" applyBorder="1">
      <alignment/>
      <protection/>
    </xf>
    <xf numFmtId="49" fontId="5" fillId="3" borderId="9" xfId="21" applyNumberFormat="1" applyFont="1" applyFill="1" applyBorder="1" applyAlignment="1" applyProtection="1">
      <alignment wrapText="1"/>
      <protection/>
    </xf>
    <xf numFmtId="3" fontId="12" fillId="4" borderId="0" xfId="22" applyNumberFormat="1" applyFont="1" applyFill="1" applyBorder="1">
      <alignment/>
      <protection/>
    </xf>
    <xf numFmtId="49" fontId="4" fillId="3" borderId="9" xfId="21" applyNumberFormat="1" applyFont="1" applyFill="1" applyBorder="1">
      <alignment/>
      <protection/>
    </xf>
    <xf numFmtId="3" fontId="13" fillId="4" borderId="0" xfId="22" applyNumberFormat="1" applyFont="1" applyFill="1" applyBorder="1">
      <alignment/>
      <protection/>
    </xf>
    <xf numFmtId="49" fontId="7" fillId="3" borderId="9" xfId="21" applyNumberFormat="1" applyFont="1" applyFill="1" applyBorder="1" applyAlignment="1" applyProtection="1">
      <alignment wrapText="1"/>
      <protection/>
    </xf>
    <xf numFmtId="3" fontId="14" fillId="4" borderId="16" xfId="22" applyNumberFormat="1" applyFont="1" applyFill="1" applyBorder="1">
      <alignment/>
      <protection/>
    </xf>
    <xf numFmtId="3" fontId="13" fillId="4" borderId="17" xfId="22" applyNumberFormat="1" applyFont="1" applyFill="1" applyBorder="1">
      <alignment/>
      <protection/>
    </xf>
    <xf numFmtId="49" fontId="5" fillId="3" borderId="9" xfId="21" applyNumberFormat="1" applyFont="1" applyFill="1" applyBorder="1">
      <alignment/>
      <protection/>
    </xf>
    <xf numFmtId="3" fontId="12" fillId="4" borderId="17" xfId="22" applyNumberFormat="1" applyFont="1" applyFill="1" applyBorder="1">
      <alignment/>
      <protection/>
    </xf>
    <xf numFmtId="49" fontId="4" fillId="3" borderId="9" xfId="21" applyNumberFormat="1" applyFont="1" applyFill="1" applyBorder="1" applyProtection="1">
      <alignment/>
      <protection/>
    </xf>
    <xf numFmtId="49" fontId="7" fillId="3" borderId="12" xfId="21" applyNumberFormat="1" applyFont="1" applyFill="1" applyBorder="1" applyAlignment="1" applyProtection="1">
      <alignment wrapText="1"/>
      <protection/>
    </xf>
    <xf numFmtId="3" fontId="14" fillId="4" borderId="0" xfId="22" applyNumberFormat="1" applyFont="1" applyFill="1" applyBorder="1">
      <alignment/>
      <protection/>
    </xf>
    <xf numFmtId="49" fontId="7" fillId="3" borderId="13" xfId="21" applyNumberFormat="1" applyFont="1" applyFill="1" applyBorder="1" applyAlignment="1" applyProtection="1">
      <alignment wrapText="1"/>
      <protection/>
    </xf>
    <xf numFmtId="3" fontId="14" fillId="4" borderId="18" xfId="22" applyNumberFormat="1" applyFont="1" applyFill="1" applyBorder="1">
      <alignment/>
      <protection/>
    </xf>
    <xf numFmtId="3" fontId="14" fillId="4" borderId="17" xfId="22" applyNumberFormat="1" applyFont="1" applyFill="1" applyBorder="1">
      <alignment/>
      <protection/>
    </xf>
    <xf numFmtId="0" fontId="5" fillId="3" borderId="13" xfId="21" applyFont="1" applyFill="1" applyBorder="1" applyAlignment="1">
      <alignment horizontal="center" vertical="center"/>
      <protection/>
    </xf>
    <xf numFmtId="0" fontId="10" fillId="3" borderId="19" xfId="21" applyFont="1" applyFill="1" applyBorder="1" applyAlignment="1">
      <alignment horizontal="center"/>
      <protection/>
    </xf>
  </cellXfs>
  <cellStyles count="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Vysvětlující text" xfId="20"/>
    <cellStyle name="Vysvětlující text 2" xfId="21"/>
    <cellStyle name="Normální 2" xfId="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6" Type="http://schemas.openxmlformats.org/officeDocument/2006/relationships/externalLink" Target="externalLinks/externalLink1.xml" /><Relationship Id="rId5" Type="http://schemas.openxmlformats.org/officeDocument/2006/relationships/sharedStrings" Target="sharedString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Kvart&#225;l1_2017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Q"/>
      <sheetName val="2 Q"/>
      <sheetName val="3 Q"/>
      <sheetName val="4 Q"/>
      <sheetName val="makra"/>
      <sheetName val="rucne"/>
      <sheetName val="List1"/>
      <sheetName val="Kumulativně"/>
      <sheetName val="Jednotlivě"/>
    </sheetNames>
    <sheetDataSet>
      <sheetData sheetId="0">
        <row r="104">
          <cell r="G104">
            <v>27993317</v>
          </cell>
          <cell r="H104">
            <v>3619539</v>
          </cell>
          <cell r="I104">
            <v>5400441</v>
          </cell>
          <cell r="J104">
            <v>4502816</v>
          </cell>
          <cell r="K104">
            <v>815165</v>
          </cell>
          <cell r="L104">
            <v>7144218</v>
          </cell>
          <cell r="M104">
            <v>1697806</v>
          </cell>
        </row>
        <row r="105">
          <cell r="G105">
            <v>13458169</v>
          </cell>
          <cell r="H105">
            <v>489484</v>
          </cell>
          <cell r="I105">
            <v>1574249</v>
          </cell>
          <cell r="J105">
            <v>-344676</v>
          </cell>
          <cell r="K105">
            <v>76274</v>
          </cell>
          <cell r="L105">
            <v>511659</v>
          </cell>
          <cell r="M105">
            <v>680285</v>
          </cell>
        </row>
        <row r="108">
          <cell r="G108">
            <v>227734</v>
          </cell>
          <cell r="H108">
            <v>21269</v>
          </cell>
          <cell r="L108">
            <v>24471</v>
          </cell>
          <cell r="M108">
            <v>5816</v>
          </cell>
        </row>
        <row r="109">
          <cell r="G109">
            <v>89447</v>
          </cell>
          <cell r="H109">
            <v>8796</v>
          </cell>
          <cell r="I109">
            <v>21195</v>
          </cell>
          <cell r="J109">
            <v>9401</v>
          </cell>
          <cell r="K109">
            <v>1130</v>
          </cell>
          <cell r="L109">
            <v>21746</v>
          </cell>
          <cell r="M109">
            <v>3994</v>
          </cell>
        </row>
        <row r="110">
          <cell r="G110">
            <v>15</v>
          </cell>
          <cell r="H110">
            <v>0</v>
          </cell>
          <cell r="I110">
            <v>-138</v>
          </cell>
          <cell r="L110">
            <v>86</v>
          </cell>
          <cell r="M110">
            <v>731</v>
          </cell>
        </row>
        <row r="111">
          <cell r="G111">
            <v>16403</v>
          </cell>
          <cell r="H111">
            <v>424</v>
          </cell>
          <cell r="I111">
            <v>38</v>
          </cell>
          <cell r="K111">
            <v>4</v>
          </cell>
          <cell r="L111">
            <v>418</v>
          </cell>
        </row>
        <row r="114">
          <cell r="G114">
            <v>62734</v>
          </cell>
          <cell r="H114">
            <v>3410</v>
          </cell>
          <cell r="I114">
            <v>5743</v>
          </cell>
          <cell r="J114">
            <v>2104</v>
          </cell>
          <cell r="K114">
            <v>359</v>
          </cell>
          <cell r="L114">
            <v>5266</v>
          </cell>
          <cell r="M114">
            <v>1102</v>
          </cell>
        </row>
        <row r="115">
          <cell r="G115">
            <v>639</v>
          </cell>
          <cell r="H115">
            <v>0</v>
          </cell>
          <cell r="I115">
            <v>19</v>
          </cell>
          <cell r="J115">
            <v>13</v>
          </cell>
          <cell r="L115">
            <v>78</v>
          </cell>
        </row>
        <row r="116">
          <cell r="H116">
            <v>0</v>
          </cell>
          <cell r="L116">
            <v>0</v>
          </cell>
        </row>
        <row r="117">
          <cell r="H117">
            <v>0</v>
          </cell>
          <cell r="L117">
            <v>0</v>
          </cell>
        </row>
        <row r="123">
          <cell r="G123">
            <v>38767331</v>
          </cell>
          <cell r="H123">
            <v>4155543</v>
          </cell>
          <cell r="I123">
            <v>6653447</v>
          </cell>
          <cell r="J123">
            <v>3837757</v>
          </cell>
          <cell r="K123">
            <v>839056</v>
          </cell>
          <cell r="L123">
            <v>7244748</v>
          </cell>
          <cell r="M123">
            <v>2311784</v>
          </cell>
        </row>
        <row r="125">
          <cell r="H125">
            <v>0</v>
          </cell>
          <cell r="L125">
            <v>0</v>
          </cell>
        </row>
        <row r="131">
          <cell r="G131">
            <v>180028</v>
          </cell>
          <cell r="H131">
            <v>42175</v>
          </cell>
          <cell r="I131">
            <v>18338</v>
          </cell>
          <cell r="J131">
            <v>19169</v>
          </cell>
          <cell r="K131">
            <v>2770</v>
          </cell>
          <cell r="L131">
            <v>20491</v>
          </cell>
          <cell r="M131">
            <v>4277</v>
          </cell>
        </row>
        <row r="132">
          <cell r="G132">
            <v>3</v>
          </cell>
          <cell r="H132">
            <v>0</v>
          </cell>
          <cell r="I132">
            <v>38</v>
          </cell>
          <cell r="J132">
            <v>-20</v>
          </cell>
          <cell r="L132">
            <v>0</v>
          </cell>
        </row>
        <row r="133">
          <cell r="G133">
            <v>29636</v>
          </cell>
          <cell r="H133">
            <v>2715</v>
          </cell>
          <cell r="I133">
            <v>2429</v>
          </cell>
          <cell r="J133">
            <v>4046</v>
          </cell>
          <cell r="K133">
            <v>452</v>
          </cell>
          <cell r="L133">
            <v>4718</v>
          </cell>
          <cell r="M133">
            <v>1303</v>
          </cell>
        </row>
        <row r="134">
          <cell r="H134">
            <v>0</v>
          </cell>
          <cell r="I134">
            <v>91</v>
          </cell>
          <cell r="K134">
            <v>66</v>
          </cell>
          <cell r="L134">
            <v>0</v>
          </cell>
        </row>
        <row r="135">
          <cell r="G135">
            <v>8</v>
          </cell>
          <cell r="H135">
            <v>0</v>
          </cell>
          <cell r="K135">
            <v>13</v>
          </cell>
          <cell r="L135">
            <v>116</v>
          </cell>
          <cell r="M135">
            <v>2</v>
          </cell>
        </row>
        <row r="213">
          <cell r="H213">
            <v>0</v>
          </cell>
          <cell r="L213">
            <v>10</v>
          </cell>
          <cell r="M213">
            <v>285</v>
          </cell>
        </row>
        <row r="215">
          <cell r="G215">
            <v>1</v>
          </cell>
          <cell r="H215">
            <v>0</v>
          </cell>
          <cell r="L215">
            <v>0</v>
          </cell>
          <cell r="M215">
            <v>25</v>
          </cell>
        </row>
        <row r="216">
          <cell r="G216">
            <v>12</v>
          </cell>
          <cell r="H216">
            <v>0</v>
          </cell>
          <cell r="L216">
            <v>0</v>
          </cell>
        </row>
        <row r="217">
          <cell r="H217">
            <v>0</v>
          </cell>
          <cell r="L217">
            <v>0</v>
          </cell>
        </row>
        <row r="218">
          <cell r="G218">
            <v>2775</v>
          </cell>
          <cell r="H218">
            <v>306</v>
          </cell>
          <cell r="I218">
            <v>107</v>
          </cell>
          <cell r="J218">
            <v>159</v>
          </cell>
          <cell r="K218">
            <v>4</v>
          </cell>
          <cell r="L218">
            <v>165</v>
          </cell>
          <cell r="M218">
            <v>180</v>
          </cell>
        </row>
        <row r="219">
          <cell r="G219">
            <v>5806</v>
          </cell>
          <cell r="H219">
            <v>0</v>
          </cell>
          <cell r="L219">
            <v>0</v>
          </cell>
        </row>
        <row r="220">
          <cell r="H220">
            <v>0</v>
          </cell>
          <cell r="L220">
            <v>0</v>
          </cell>
        </row>
        <row r="222">
          <cell r="H222">
            <v>0</v>
          </cell>
          <cell r="L222">
            <v>0</v>
          </cell>
        </row>
        <row r="223">
          <cell r="H223">
            <v>0</v>
          </cell>
          <cell r="J223">
            <v>64</v>
          </cell>
          <cell r="L223">
            <v>0</v>
          </cell>
        </row>
        <row r="229">
          <cell r="G229">
            <v>358517</v>
          </cell>
          <cell r="H229">
            <v>39506</v>
          </cell>
          <cell r="I229">
            <v>70406</v>
          </cell>
          <cell r="J229">
            <v>46444</v>
          </cell>
          <cell r="K229">
            <v>9530</v>
          </cell>
          <cell r="L229">
            <v>102922</v>
          </cell>
          <cell r="M229">
            <v>22949</v>
          </cell>
        </row>
        <row r="230">
          <cell r="G230">
            <v>6450</v>
          </cell>
          <cell r="H230">
            <v>1909</v>
          </cell>
          <cell r="I230">
            <v>6881</v>
          </cell>
          <cell r="J230">
            <v>2921</v>
          </cell>
          <cell r="K230">
            <v>167</v>
          </cell>
          <cell r="L230">
            <v>3697</v>
          </cell>
          <cell r="M230">
            <v>2573</v>
          </cell>
        </row>
        <row r="231">
          <cell r="G231">
            <v>32943</v>
          </cell>
          <cell r="H231">
            <v>5011</v>
          </cell>
          <cell r="I231">
            <v>10324</v>
          </cell>
          <cell r="J231">
            <v>4634</v>
          </cell>
          <cell r="K231">
            <v>899</v>
          </cell>
          <cell r="L231">
            <v>9737</v>
          </cell>
          <cell r="M231">
            <v>2283</v>
          </cell>
        </row>
        <row r="232">
          <cell r="G232">
            <v>89411</v>
          </cell>
          <cell r="H232">
            <v>12493</v>
          </cell>
          <cell r="I232">
            <v>23181</v>
          </cell>
          <cell r="J232">
            <v>12715</v>
          </cell>
          <cell r="K232">
            <v>2333</v>
          </cell>
          <cell r="L232">
            <v>23863</v>
          </cell>
          <cell r="M232">
            <v>6111</v>
          </cell>
        </row>
        <row r="233">
          <cell r="G233">
            <v>2401</v>
          </cell>
          <cell r="H233">
            <v>1554</v>
          </cell>
          <cell r="I233">
            <v>1364</v>
          </cell>
          <cell r="L233">
            <v>1084</v>
          </cell>
          <cell r="M233">
            <v>81</v>
          </cell>
        </row>
        <row r="234">
          <cell r="H234">
            <v>0</v>
          </cell>
          <cell r="L234">
            <v>0</v>
          </cell>
          <cell r="M234">
            <v>0</v>
          </cell>
        </row>
        <row r="235">
          <cell r="H235">
            <v>0</v>
          </cell>
          <cell r="L235">
            <v>0</v>
          </cell>
          <cell r="M235">
            <v>231</v>
          </cell>
        </row>
        <row r="236">
          <cell r="H236">
            <v>113</v>
          </cell>
          <cell r="L236">
            <v>0</v>
          </cell>
          <cell r="M236">
            <v>0</v>
          </cell>
        </row>
        <row r="237">
          <cell r="H237">
            <v>783</v>
          </cell>
          <cell r="K237">
            <v>132</v>
          </cell>
          <cell r="L237">
            <v>0</v>
          </cell>
          <cell r="M237">
            <v>485</v>
          </cell>
        </row>
        <row r="238">
          <cell r="G238">
            <v>53</v>
          </cell>
          <cell r="H238">
            <v>0</v>
          </cell>
          <cell r="L238">
            <v>12</v>
          </cell>
          <cell r="M238">
            <v>0</v>
          </cell>
        </row>
        <row r="239">
          <cell r="G239">
            <v>11</v>
          </cell>
          <cell r="H239">
            <v>-25</v>
          </cell>
          <cell r="I239">
            <v>2</v>
          </cell>
          <cell r="J239">
            <v>15</v>
          </cell>
          <cell r="K239">
            <v>21</v>
          </cell>
          <cell r="L239">
            <v>164</v>
          </cell>
          <cell r="M239">
            <v>50</v>
          </cell>
        </row>
        <row r="240">
          <cell r="G240">
            <v>813</v>
          </cell>
          <cell r="H240">
            <v>-1799</v>
          </cell>
          <cell r="L240">
            <v>3</v>
          </cell>
          <cell r="M240">
            <v>0</v>
          </cell>
        </row>
        <row r="241">
          <cell r="H241">
            <v>0</v>
          </cell>
          <cell r="L241">
            <v>0</v>
          </cell>
          <cell r="M241">
            <v>0</v>
          </cell>
        </row>
        <row r="242">
          <cell r="H242">
            <v>229</v>
          </cell>
          <cell r="K242">
            <v>29</v>
          </cell>
          <cell r="L242">
            <v>0</v>
          </cell>
          <cell r="M242">
            <v>142</v>
          </cell>
        </row>
        <row r="243">
          <cell r="G243">
            <v>240780</v>
          </cell>
          <cell r="H243">
            <v>33900</v>
          </cell>
          <cell r="I243">
            <v>34943</v>
          </cell>
          <cell r="J243">
            <v>41233</v>
          </cell>
          <cell r="K243">
            <v>8279</v>
          </cell>
          <cell r="L243">
            <v>60679</v>
          </cell>
          <cell r="M243">
            <v>22788</v>
          </cell>
        </row>
        <row r="253">
          <cell r="J253">
            <v>160</v>
          </cell>
        </row>
        <row r="356">
          <cell r="L356">
            <v>0</v>
          </cell>
        </row>
        <row r="357">
          <cell r="I357">
            <v>32</v>
          </cell>
          <cell r="L357">
            <v>0</v>
          </cell>
        </row>
        <row r="368">
          <cell r="G368">
            <v>13460</v>
          </cell>
          <cell r="H368">
            <v>1092</v>
          </cell>
          <cell r="I368">
            <v>353</v>
          </cell>
          <cell r="J368">
            <v>2063</v>
          </cell>
          <cell r="K368">
            <v>416</v>
          </cell>
          <cell r="L368">
            <v>2254</v>
          </cell>
          <cell r="M368">
            <v>367</v>
          </cell>
        </row>
        <row r="369">
          <cell r="G369">
            <v>4</v>
          </cell>
          <cell r="L369">
            <v>33</v>
          </cell>
          <cell r="M369">
            <v>0</v>
          </cell>
        </row>
        <row r="419">
          <cell r="L419">
            <v>1</v>
          </cell>
        </row>
        <row r="466">
          <cell r="H466">
            <v>26634</v>
          </cell>
          <cell r="I466">
            <v>41097</v>
          </cell>
          <cell r="J466">
            <v>17465</v>
          </cell>
          <cell r="K466">
            <v>2987</v>
          </cell>
          <cell r="L466">
            <v>30000</v>
          </cell>
          <cell r="M466">
            <v>3757</v>
          </cell>
        </row>
        <row r="468">
          <cell r="J468">
            <v>1</v>
          </cell>
          <cell r="M468">
            <v>9</v>
          </cell>
        </row>
        <row r="469">
          <cell r="G469">
            <v>1</v>
          </cell>
        </row>
        <row r="471">
          <cell r="G471">
            <v>5651</v>
          </cell>
          <cell r="H471">
            <v>75</v>
          </cell>
          <cell r="J471">
            <v>592</v>
          </cell>
          <cell r="L471">
            <v>90</v>
          </cell>
        </row>
        <row r="475">
          <cell r="G475">
            <v>75307</v>
          </cell>
          <cell r="H475">
            <v>25019</v>
          </cell>
          <cell r="I475">
            <v>23801</v>
          </cell>
          <cell r="J475">
            <v>22008</v>
          </cell>
          <cell r="K475">
            <v>8694</v>
          </cell>
          <cell r="L475">
            <v>15095</v>
          </cell>
          <cell r="M475">
            <v>10148</v>
          </cell>
        </row>
        <row r="476">
          <cell r="L476">
            <v>0</v>
          </cell>
        </row>
        <row r="477">
          <cell r="G477">
            <v>67</v>
          </cell>
          <cell r="H477">
            <v>141</v>
          </cell>
          <cell r="I477">
            <v>113</v>
          </cell>
          <cell r="J477">
            <v>55</v>
          </cell>
          <cell r="K477">
            <v>3</v>
          </cell>
          <cell r="L477">
            <v>36</v>
          </cell>
          <cell r="M477">
            <v>79</v>
          </cell>
        </row>
        <row r="479">
          <cell r="G479">
            <v>8</v>
          </cell>
          <cell r="H479">
            <v>56</v>
          </cell>
        </row>
        <row r="498">
          <cell r="I498">
            <v>34088</v>
          </cell>
          <cell r="J498">
            <v>17465</v>
          </cell>
          <cell r="K498">
            <v>2987</v>
          </cell>
        </row>
        <row r="501">
          <cell r="I501">
            <v>141</v>
          </cell>
        </row>
        <row r="503">
          <cell r="G503">
            <v>5862</v>
          </cell>
          <cell r="H503">
            <v>181</v>
          </cell>
          <cell r="I503">
            <v>1452</v>
          </cell>
          <cell r="J503">
            <v>3420</v>
          </cell>
          <cell r="K503">
            <v>266</v>
          </cell>
          <cell r="L503">
            <v>2713</v>
          </cell>
          <cell r="M503">
            <v>1163</v>
          </cell>
        </row>
        <row r="512">
          <cell r="G512">
            <v>2299</v>
          </cell>
          <cell r="I512">
            <v>7</v>
          </cell>
          <cell r="L512">
            <v>226</v>
          </cell>
          <cell r="M512">
            <v>61</v>
          </cell>
        </row>
        <row r="513">
          <cell r="L513">
            <v>0</v>
          </cell>
          <cell r="M513">
            <v>0</v>
          </cell>
        </row>
        <row r="514">
          <cell r="G514">
            <v>207</v>
          </cell>
          <cell r="L514">
            <v>20</v>
          </cell>
          <cell r="M514">
            <v>1</v>
          </cell>
        </row>
        <row r="515">
          <cell r="G515">
            <v>573</v>
          </cell>
          <cell r="I515">
            <v>2</v>
          </cell>
          <cell r="L515">
            <v>56</v>
          </cell>
          <cell r="M515">
            <v>2</v>
          </cell>
        </row>
        <row r="517">
          <cell r="L517">
            <v>0</v>
          </cell>
        </row>
        <row r="518">
          <cell r="L518">
            <v>0</v>
          </cell>
        </row>
        <row r="519">
          <cell r="L519">
            <v>0</v>
          </cell>
        </row>
        <row r="520">
          <cell r="G520">
            <v>881</v>
          </cell>
          <cell r="H520">
            <v>8</v>
          </cell>
          <cell r="I520">
            <v>427</v>
          </cell>
          <cell r="J520">
            <v>1361</v>
          </cell>
          <cell r="K520">
            <v>96</v>
          </cell>
          <cell r="L520">
            <v>587</v>
          </cell>
          <cell r="M520">
            <v>53</v>
          </cell>
        </row>
        <row r="525">
          <cell r="G525">
            <v>0</v>
          </cell>
          <cell r="H525">
            <v>0</v>
          </cell>
          <cell r="I525">
            <v>0</v>
          </cell>
          <cell r="L525">
            <v>0</v>
          </cell>
          <cell r="M525">
            <v>0</v>
          </cell>
        </row>
        <row r="563">
          <cell r="H563">
            <v>463</v>
          </cell>
        </row>
        <row r="564">
          <cell r="F564">
            <v>1</v>
          </cell>
        </row>
        <row r="604">
          <cell r="H604">
            <v>1725</v>
          </cell>
        </row>
        <row r="605">
          <cell r="F605">
            <v>1</v>
          </cell>
          <cell r="H605">
            <v>0</v>
          </cell>
        </row>
        <row r="607">
          <cell r="H607">
            <v>100</v>
          </cell>
        </row>
        <row r="608">
          <cell r="H608">
            <v>0</v>
          </cell>
        </row>
        <row r="609">
          <cell r="H609">
            <v>9</v>
          </cell>
        </row>
        <row r="610">
          <cell r="H610">
            <v>26</v>
          </cell>
        </row>
        <row r="611">
          <cell r="H611">
            <v>0</v>
          </cell>
        </row>
        <row r="612">
          <cell r="H612">
            <v>0</v>
          </cell>
        </row>
        <row r="613">
          <cell r="H613">
            <v>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41"/>
  <sheetViews>
    <sheetView tabSelected="1" workbookViewId="0" topLeftCell="A4">
      <selection pane="topLeft" activeCell="J9" sqref="J9"/>
    </sheetView>
  </sheetViews>
  <sheetFormatPr defaultRowHeight="15"/>
  <cols>
    <col min="1" max="1" width="1.71428571428571"/>
    <col min="2" max="2" width="12"/>
    <col min="3" max="3" width="48.5714285714286"/>
    <col min="4" max="4" width="10.8571428571429" customWidth="1"/>
    <col min="5" max="5" width="11" customWidth="1"/>
    <col min="6" max="6" width="10.2857142857143" customWidth="1"/>
    <col min="7" max="7" width="10.1428571428571" customWidth="1"/>
  </cols>
  <sheetData>
    <row r="2" ht="15">
      <c r="B2" s="1" t="s">
        <v>0</v>
      </c>
    </row>
    <row r="4" ht="15.75">
      <c r="B4" s="2" t="s">
        <v>1</v>
      </c>
    </row>
    <row r="6" spans="2:3" ht="15.75" thickBot="1">
      <c r="B6" s="3" t="s">
        <v>2</v>
      </c>
      <c r="C6" s="3"/>
    </row>
    <row r="7" spans="2:7" ht="12.75" customHeight="1" thickBot="1">
      <c r="B7" s="46" t="s">
        <v>3</v>
      </c>
      <c r="C7" s="46"/>
      <c r="D7" s="47">
        <v>2017</v>
      </c>
      <c r="E7" s="47"/>
      <c r="F7" s="47"/>
      <c r="G7" s="47"/>
    </row>
    <row r="8" spans="2:7" ht="15.75" thickBot="1">
      <c r="B8" s="46"/>
      <c r="C8" s="46"/>
      <c r="D8" s="5" t="s">
        <v>4</v>
      </c>
      <c r="E8" s="6" t="s">
        <v>5</v>
      </c>
      <c r="F8" s="7" t="s">
        <v>6</v>
      </c>
      <c r="G8" s="8" t="s">
        <v>7</v>
      </c>
    </row>
    <row r="9" spans="2:7" ht="15">
      <c r="B9" s="9"/>
      <c r="C9" s="29" t="s">
        <v>8</v>
      </c>
      <c r="D9" s="30"/>
      <c r="E9" s="10"/>
      <c r="F9" s="10"/>
      <c r="G9" s="11"/>
    </row>
    <row r="10" spans="2:7" ht="15">
      <c r="B10" s="12">
        <v>1</v>
      </c>
      <c r="C10" s="31" t="s">
        <v>9</v>
      </c>
      <c r="D10" s="32">
        <f>D11+D12+D13+D14</f>
        <v>68361.221000000005</v>
      </c>
      <c r="E10" s="13">
        <v>71487.904999999999</v>
      </c>
      <c r="F10" s="13">
        <v>70999.962</v>
      </c>
      <c r="G10" s="14">
        <v>73989.87</v>
      </c>
    </row>
    <row r="11" spans="2:7" ht="15">
      <c r="B11" s="15" t="s">
        <v>10</v>
      </c>
      <c r="C11" s="33" t="s">
        <v>11</v>
      </c>
      <c r="D11" s="34"/>
      <c r="E11" s="16"/>
      <c r="F11" s="16"/>
      <c r="G11" s="17"/>
    </row>
    <row r="12" spans="2:7" ht="15">
      <c r="B12" s="15" t="s">
        <v>12</v>
      </c>
      <c r="C12" s="33" t="s">
        <v>13</v>
      </c>
      <c r="D12" s="34">
        <f>('[1]1 Q'!G104+'[1]1 Q'!H104+'[1]1 Q'!I104+'[1]1 Q'!J104+'[1]1 Q'!K104+'[1]1 Q'!L104+'[1]1 Q'!M104)/1000</f>
        <v>51173.302000000003</v>
      </c>
      <c r="E12" s="16">
        <v>54043.753999999994</v>
      </c>
      <c r="F12" s="16">
        <v>53791.395000000004</v>
      </c>
      <c r="G12" s="17">
        <v>57336.750999999989</v>
      </c>
    </row>
    <row r="13" spans="2:7" ht="15">
      <c r="B13" s="15" t="s">
        <v>14</v>
      </c>
      <c r="C13" s="33" t="s">
        <v>15</v>
      </c>
      <c r="D13" s="34">
        <f>('[1]1 Q'!G105+'[1]1 Q'!H105+'[1]1 Q'!I105+'[1]1 Q'!J105+'[1]1 Q'!K105+'[1]1 Q'!L105+'[1]1 Q'!M105)/1000</f>
        <v>16445.444</v>
      </c>
      <c r="E13" s="16">
        <v>16357.342999999997</v>
      </c>
      <c r="F13" s="16">
        <v>16266.652000000002</v>
      </c>
      <c r="G13" s="17">
        <v>16184.118000000002</v>
      </c>
    </row>
    <row r="14" spans="2:7" ht="15">
      <c r="B14" s="15" t="s">
        <v>16</v>
      </c>
      <c r="C14" s="33" t="s">
        <v>17</v>
      </c>
      <c r="D14" s="34">
        <f>((SUM('[1]1 Q'!G108:M108)+SUM('[1]1 Q'!G216:M216)+SUM('[1]1 Q'!G498:M500)+SUM('[1]1 Q'!G466:M466)+SUM('[1]1 Q'!G471:M471))+(SUM('[1]1 Q'!G600:M600)+SUM('[1]1 Q'!G559:M559)+SUM('[1]1 Q'!G501:M501)+SUM('[1]1 Q'!G468:M468)+SUM('[1]1 Q'!G410:M411)+SUM('[1]1 Q'!G408:M408)+SUM('[1]1 Q'!G356:M356)+SUM('[1]1 Q'!G296:M296)+SUM('[1]1 Q'!G222:M223)+SUM('[1]1 Q'!G215:M215)+SUM('[1]1 Q'!G110:M110))+(SUM('[1]1 Q'!G503:M503)+SUM('[1]1 Q'!G111:M111)+SUM('[1]1 Q'!G116:M117)+SUM('[1]1 Q'!G217:M220)+SUM('[1]1 Q'!G300:M300)+SUM('[1]1 Q'!G302:M302)+SUM('[1]1 Q'!G357:M357)+SUM('[1]1 Q'!G361:M361)+SUM('[1]1 Q'!G409:M409)+SUM('[1]1 Q'!G413:M413)+SUM('[1]1 Q'!G469:M469)+SUM('[1]1 Q'!G561:M561)+SUM('[1]1 Q'!G602:M602)+SUM('[1]1 Q'!G297:M297)+SUM('[1]1 Q'!G362:M362))+SUM('[1]1 Q'!G109:M109)+SUM('[1]1 Q'!G114:M115)+SUM('[1]1 Q'!G213:M213)+(SUM('[1]1 Q'!G558:M558)+SUM('[1]1 Q'!G599:M599)))/1000</f>
        <v>742.475</v>
      </c>
      <c r="E14" s="16">
        <v>1086.808</v>
      </c>
      <c r="F14" s="16">
        <v>941.915</v>
      </c>
      <c r="G14" s="17">
        <v>469.0010000000002</v>
      </c>
    </row>
    <row r="15" spans="2:7" ht="15">
      <c r="B15" s="12">
        <v>2</v>
      </c>
      <c r="C15" s="31" t="s">
        <v>18</v>
      </c>
      <c r="D15" s="32">
        <f>SUM(D16:D22)</f>
        <v>65713.947</v>
      </c>
      <c r="E15" s="13">
        <v>70419.864000000001</v>
      </c>
      <c r="F15" s="13">
        <v>67871.913000000015</v>
      </c>
      <c r="G15" s="14">
        <v>71001.06299999998</v>
      </c>
    </row>
    <row r="16" spans="2:7" ht="15">
      <c r="B16" s="15" t="s">
        <v>19</v>
      </c>
      <c r="C16" s="33" t="s">
        <v>20</v>
      </c>
      <c r="D16" s="34">
        <f>((SUM('[1]1 Q'!G229:M230)+SUM('[1]1 Q'!G512:M513)+SUM('[1]1 Q'!G566:M567)+SUM('[1]1 Q'!G607:M608)+SUM(SUM('[1]1 Q'!G610:M610)+SUM('[1]1 Q'!G569:M569)+SUM('[1]1 Q'!G232:M232)+SUM('[1]1 Q'!G515:M515))+(SUM('[1]1 Q'!G231:M231)+SUM('[1]1 Q'!G568:M568)+SUM('[1]1 Q'!G609:M609)+SUM('[1]1 Q'!G514:M514))))/1000</f>
        <v>914.399</v>
      </c>
      <c r="E16" s="16">
        <v>1062.7370000000001</v>
      </c>
      <c r="F16" s="16">
        <v>940.98300000000017</v>
      </c>
      <c r="G16" s="17">
        <v>1206.5830000000001</v>
      </c>
    </row>
    <row r="17" spans="2:7" ht="15">
      <c r="B17" s="15" t="s">
        <v>21</v>
      </c>
      <c r="C17" s="33" t="s">
        <v>22</v>
      </c>
      <c r="D17" s="34">
        <f>(SUM('[1]1 Q'!G233:M243)+SUM('[1]1 Q'!G253:M253)+SUM('[1]1 Q'!G125:M125)+SUM('[1]1 Q'!G133:M135)+SUM('[1]1 Q'!G309:M309)+SUM('[1]1 Q'!G311:M312)+SUM('[1]1 Q'!G369:M370)+SUM('[1]1 Q'!G419:M421)+SUM('[1]1 Q'!G476:M477)+SUM('[1]1 Q'!G517:M520)+SUM('[1]1 Q'!G525:M525)+SUM('[1]1 Q'!G570:M572)+SUM('[1]1 Q'!G611:M613)+SUM('[1]1 Q'!G575:M575)+SUM('[1]1 Q'!F564:M564)+SUM('[1]1 Q'!F605:M605))/1000</f>
        <v>500.28399999999999</v>
      </c>
      <c r="E17" s="16">
        <v>492.005</v>
      </c>
      <c r="F17" s="16">
        <v>375.19599999999991</v>
      </c>
      <c r="G17" s="17">
        <v>568.87100000000009</v>
      </c>
    </row>
    <row r="18" spans="2:7" ht="15">
      <c r="B18" s="15" t="s">
        <v>23</v>
      </c>
      <c r="C18" s="33" t="s">
        <v>24</v>
      </c>
      <c r="D18" s="34"/>
      <c r="E18" s="16"/>
      <c r="F18" s="16"/>
      <c r="G18" s="17"/>
    </row>
    <row r="19" spans="2:7" ht="15">
      <c r="B19" s="15" t="s">
        <v>25</v>
      </c>
      <c r="C19" s="33" t="s">
        <v>26</v>
      </c>
      <c r="D19" s="34"/>
      <c r="E19" s="16"/>
      <c r="F19" s="16"/>
      <c r="G19" s="17"/>
    </row>
    <row r="20" spans="2:7" ht="15">
      <c r="B20" s="15" t="s">
        <v>27</v>
      </c>
      <c r="C20" s="33" t="s">
        <v>15</v>
      </c>
      <c r="D20" s="34"/>
      <c r="E20" s="16"/>
      <c r="F20" s="16"/>
      <c r="G20" s="17"/>
    </row>
    <row r="21" spans="2:7" ht="15">
      <c r="B21" s="15" t="s">
        <v>28</v>
      </c>
      <c r="C21" s="33" t="s">
        <v>29</v>
      </c>
      <c r="D21" s="34">
        <f>(SUM('[1]1 Q'!G604:M604)+SUM('[1]1 Q'!G563:M563)+SUM('[1]1 Q'!G475:M475)+SUM('[1]1 Q'!G479:M479)+SUM('[1]1 Q'!G123:M123)+SUM('[1]1 Q'!G368:M368))/1000</f>
        <v>64011.995000000003</v>
      </c>
      <c r="E21" s="16">
        <v>68584.945999999996</v>
      </c>
      <c r="F21" s="16">
        <v>66248.847000000009</v>
      </c>
      <c r="G21" s="17">
        <v>68894.919999999984</v>
      </c>
    </row>
    <row r="22" spans="2:7" ht="15">
      <c r="B22" s="15" t="s">
        <v>30</v>
      </c>
      <c r="C22" s="33" t="s">
        <v>31</v>
      </c>
      <c r="D22" s="34">
        <f>SUM('[1]1 Q'!G131:M132)/1000</f>
        <v>287.26900000000001</v>
      </c>
      <c r="E22" s="16">
        <v>280.17600000000004</v>
      </c>
      <c r="F22" s="16">
        <v>306.88699999999994</v>
      </c>
      <c r="G22" s="17">
        <v>330.68899999999996</v>
      </c>
    </row>
    <row r="23" spans="2:7" ht="15.75" thickBot="1">
      <c r="B23" s="18"/>
      <c r="C23" s="35" t="s">
        <v>32</v>
      </c>
      <c r="D23" s="36">
        <f>D10-D15</f>
        <v>2647.2740000000049</v>
      </c>
      <c r="E23" s="19">
        <v>1068.0409999999974</v>
      </c>
      <c r="F23" s="19">
        <v>3128.0489999999845</v>
      </c>
      <c r="G23" s="20">
        <v>2988.8070000000153</v>
      </c>
    </row>
    <row r="24" spans="2:7" ht="15">
      <c r="B24" s="21"/>
      <c r="C24" s="29" t="s">
        <v>33</v>
      </c>
      <c r="D24" s="37"/>
      <c r="E24" s="22"/>
      <c r="F24" s="22"/>
      <c r="G24" s="23"/>
    </row>
    <row r="25" spans="2:7" ht="15">
      <c r="B25" s="12" t="s">
        <v>34</v>
      </c>
      <c r="C25" s="38" t="s">
        <v>35</v>
      </c>
      <c r="D25" s="39">
        <f>SUM('[1]1 Q'!G131:M132)/1000</f>
        <v>287.26900000000001</v>
      </c>
      <c r="E25" s="13">
        <v>280.17600000000004</v>
      </c>
      <c r="F25" s="13">
        <v>306.88699999999994</v>
      </c>
      <c r="G25" s="17">
        <v>330.68899999999996</v>
      </c>
    </row>
    <row r="26" spans="2:7" ht="15">
      <c r="B26" s="15" t="s">
        <v>36</v>
      </c>
      <c r="C26" s="40" t="s">
        <v>37</v>
      </c>
      <c r="D26" s="37"/>
      <c r="E26" s="13"/>
      <c r="F26" s="13"/>
      <c r="G26" s="17"/>
    </row>
    <row r="27" spans="2:7" ht="15">
      <c r="B27" s="15" t="s">
        <v>38</v>
      </c>
      <c r="C27" s="40" t="s">
        <v>39</v>
      </c>
      <c r="D27" s="37"/>
      <c r="E27" s="13"/>
      <c r="F27" s="13"/>
      <c r="G27" s="17"/>
    </row>
    <row r="28" spans="2:7" ht="15">
      <c r="B28" s="15" t="s">
        <v>40</v>
      </c>
      <c r="C28" s="40" t="s">
        <v>41</v>
      </c>
      <c r="D28" s="37"/>
      <c r="E28" s="13"/>
      <c r="F28" s="13"/>
      <c r="G28" s="17"/>
    </row>
    <row r="29" spans="2:7" ht="15">
      <c r="B29" s="15" t="s">
        <v>42</v>
      </c>
      <c r="C29" s="40" t="s">
        <v>43</v>
      </c>
      <c r="D29" s="37"/>
      <c r="E29" s="13"/>
      <c r="F29" s="13"/>
      <c r="G29" s="17"/>
    </row>
    <row r="30" spans="2:7" ht="15">
      <c r="B30" s="12" t="s">
        <v>44</v>
      </c>
      <c r="C30" s="31" t="s">
        <v>45</v>
      </c>
      <c r="D30" s="39"/>
      <c r="E30" s="13"/>
      <c r="F30" s="13"/>
      <c r="G30" s="14"/>
    </row>
    <row r="31" spans="2:7" ht="15">
      <c r="B31" s="15" t="s">
        <v>46</v>
      </c>
      <c r="C31" s="40" t="s">
        <v>37</v>
      </c>
      <c r="D31" s="37"/>
      <c r="E31" s="13"/>
      <c r="F31" s="13"/>
      <c r="G31" s="17"/>
    </row>
    <row r="32" spans="2:7" ht="15">
      <c r="B32" s="15" t="s">
        <v>47</v>
      </c>
      <c r="C32" s="40" t="s">
        <v>39</v>
      </c>
      <c r="D32" s="37"/>
      <c r="E32" s="13"/>
      <c r="F32" s="13"/>
      <c r="G32" s="17"/>
    </row>
    <row r="33" spans="2:7" ht="15">
      <c r="B33" s="15" t="s">
        <v>48</v>
      </c>
      <c r="C33" s="40" t="s">
        <v>41</v>
      </c>
      <c r="D33" s="37"/>
      <c r="E33" s="13"/>
      <c r="F33" s="13"/>
      <c r="G33" s="17"/>
    </row>
    <row r="34" spans="2:7" ht="15">
      <c r="B34" s="15" t="s">
        <v>49</v>
      </c>
      <c r="C34" s="40" t="s">
        <v>43</v>
      </c>
      <c r="D34" s="37"/>
      <c r="E34" s="13"/>
      <c r="F34" s="13"/>
      <c r="G34" s="17"/>
    </row>
    <row r="35" spans="2:7" ht="15.75" thickBot="1">
      <c r="B35" s="24">
        <v>31</v>
      </c>
      <c r="C35" s="41" t="s">
        <v>50</v>
      </c>
      <c r="D35" s="42">
        <f>D25-D30</f>
        <v>287.26900000000001</v>
      </c>
      <c r="E35" s="19">
        <v>280.17600000000004</v>
      </c>
      <c r="F35" s="19">
        <v>306.88699999999994</v>
      </c>
      <c r="G35" s="20">
        <v>330.68899999999996</v>
      </c>
    </row>
    <row r="36" spans="2:7" ht="15.75" thickBot="1">
      <c r="B36" s="25"/>
      <c r="C36" s="43" t="s">
        <v>51</v>
      </c>
      <c r="D36" s="44">
        <f>D23-D35</f>
        <v>2360.0050000000047</v>
      </c>
      <c r="E36" s="4">
        <v>787.86499999999739</v>
      </c>
      <c r="F36" s="4">
        <v>2821.1619999999848</v>
      </c>
      <c r="G36" s="26">
        <v>2658.1180000000154</v>
      </c>
    </row>
    <row r="37" spans="2:7" ht="15">
      <c r="B37" s="21"/>
      <c r="C37" s="29" t="s">
        <v>52</v>
      </c>
      <c r="D37" s="37"/>
      <c r="E37" s="27"/>
      <c r="F37" s="27"/>
      <c r="G37" s="23"/>
    </row>
    <row r="38" spans="2:7" ht="15">
      <c r="B38" s="12" t="s">
        <v>53</v>
      </c>
      <c r="C38" s="38" t="s">
        <v>54</v>
      </c>
      <c r="D38" s="39"/>
      <c r="E38" s="13"/>
      <c r="F38" s="13"/>
      <c r="G38" s="14"/>
    </row>
    <row r="39" spans="2:7" ht="15">
      <c r="B39" s="12" t="s">
        <v>55</v>
      </c>
      <c r="C39" s="38" t="s">
        <v>56</v>
      </c>
      <c r="D39" s="39"/>
      <c r="E39" s="13"/>
      <c r="F39" s="13"/>
      <c r="G39" s="14">
        <v>0</v>
      </c>
    </row>
    <row r="40" spans="2:7" ht="15.75" thickBot="1">
      <c r="B40" s="24"/>
      <c r="C40" s="41" t="s">
        <v>57</v>
      </c>
      <c r="D40" s="45"/>
      <c r="E40" s="19"/>
      <c r="F40" s="19"/>
      <c r="G40" s="20"/>
    </row>
    <row r="41" spans="2:7" ht="15.75" thickBot="1">
      <c r="B41" s="28" t="s">
        <v>58</v>
      </c>
      <c r="C41" s="43" t="s">
        <v>59</v>
      </c>
      <c r="D41" s="44">
        <f>D36-D38+D39</f>
        <v>2360.0050000000047</v>
      </c>
      <c r="E41" s="4">
        <v>787.86499999999739</v>
      </c>
      <c r="F41" s="4">
        <v>2821.1619999999848</v>
      </c>
      <c r="G41" s="26">
        <v>2658.1180000000154</v>
      </c>
    </row>
  </sheetData>
  <mergeCells count="2">
    <mergeCell ref="B7:C8"/>
    <mergeCell ref="D7:G7"/>
  </mergeCells>
  <pageMargins left="0.315277777777778" right="0.315277777777778" top="0.39375" bottom="0.39375" header="0.511805555555555" footer="0.511805555555555"/>
  <pageSetup orientation="portrait"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G41"/>
  <sheetViews>
    <sheetView workbookViewId="0" topLeftCell="A1">
      <selection pane="topLeft" activeCell="L19" sqref="L19"/>
    </sheetView>
  </sheetViews>
  <sheetFormatPr defaultRowHeight="15"/>
  <cols>
    <col min="1" max="1" width="1.71428571428571"/>
    <col min="2" max="2" width="12"/>
    <col min="3" max="3" width="48.5714285714286"/>
    <col min="4" max="4" width="10.1428571428571" customWidth="1"/>
    <col min="5" max="5" width="9.57142857142857" customWidth="1"/>
    <col min="6" max="6" width="9.71428571428571" customWidth="1"/>
    <col min="7" max="7" width="9.42857142857143" customWidth="1"/>
  </cols>
  <sheetData>
    <row r="2" ht="15">
      <c r="B2" s="1" t="s">
        <v>0</v>
      </c>
    </row>
    <row r="4" ht="15.75">
      <c r="B4" s="2" t="s">
        <v>1</v>
      </c>
    </row>
    <row r="6" spans="2:3" ht="15.75" thickBot="1">
      <c r="B6" s="3" t="s">
        <v>2</v>
      </c>
      <c r="C6" s="3"/>
    </row>
    <row r="7" spans="2:7" ht="12.75" customHeight="1" thickBot="1">
      <c r="B7" s="46" t="s">
        <v>3</v>
      </c>
      <c r="C7" s="46"/>
      <c r="D7" s="47">
        <v>2017</v>
      </c>
      <c r="E7" s="47"/>
      <c r="F7" s="47"/>
      <c r="G7" s="47"/>
    </row>
    <row r="8" spans="2:7" ht="15.75" thickBot="1">
      <c r="B8" s="46"/>
      <c r="C8" s="46"/>
      <c r="D8" s="5" t="s">
        <v>60</v>
      </c>
      <c r="E8" s="6" t="s">
        <v>61</v>
      </c>
      <c r="F8" s="7" t="s">
        <v>62</v>
      </c>
      <c r="G8" s="8" t="s">
        <v>63</v>
      </c>
    </row>
    <row r="9" spans="2:7" ht="15">
      <c r="B9" s="9"/>
      <c r="C9" s="29" t="s">
        <v>8</v>
      </c>
      <c r="D9" s="30"/>
      <c r="E9" s="10"/>
      <c r="F9" s="10"/>
      <c r="G9" s="11"/>
    </row>
    <row r="10" spans="2:7" ht="15">
      <c r="B10" s="12">
        <v>1</v>
      </c>
      <c r="C10" s="31" t="s">
        <v>9</v>
      </c>
      <c r="D10" s="32">
        <f>D11+D12+D13+D14</f>
        <v>68361.221000000005</v>
      </c>
      <c r="E10" s="13">
        <v>139849.12599999999</v>
      </c>
      <c r="F10" s="13">
        <v>210849.08800000002</v>
      </c>
      <c r="G10" s="14">
        <v>284838.95799999998</v>
      </c>
    </row>
    <row r="11" spans="2:7" ht="15">
      <c r="B11" s="15" t="s">
        <v>10</v>
      </c>
      <c r="C11" s="33" t="s">
        <v>11</v>
      </c>
      <c r="D11" s="34"/>
      <c r="E11" s="16"/>
      <c r="F11" s="16"/>
      <c r="G11" s="17"/>
    </row>
    <row r="12" spans="2:7" ht="15">
      <c r="B12" s="15" t="s">
        <v>12</v>
      </c>
      <c r="C12" s="33" t="s">
        <v>13</v>
      </c>
      <c r="D12" s="34">
        <f>('[1]1 Q'!G104+'[1]1 Q'!H104+'[1]1 Q'!I104+'[1]1 Q'!J104+'[1]1 Q'!K104+'[1]1 Q'!L104+'[1]1 Q'!M104)/1000</f>
        <v>51173.302000000003</v>
      </c>
      <c r="E12" s="16">
        <v>105217.056</v>
      </c>
      <c r="F12" s="16">
        <v>159008.451</v>
      </c>
      <c r="G12" s="17">
        <v>216345.20199999999</v>
      </c>
    </row>
    <row r="13" spans="2:7" ht="15">
      <c r="B13" s="15" t="s">
        <v>14</v>
      </c>
      <c r="C13" s="33" t="s">
        <v>15</v>
      </c>
      <c r="D13" s="34">
        <f>('[1]1 Q'!G105+'[1]1 Q'!H105+'[1]1 Q'!I105+'[1]1 Q'!J105+'[1]1 Q'!K105+'[1]1 Q'!L105+'[1]1 Q'!M105)/1000</f>
        <v>16445.444</v>
      </c>
      <c r="E13" s="16">
        <v>32802.786999999997</v>
      </c>
      <c r="F13" s="16">
        <v>49069.438999999998</v>
      </c>
      <c r="G13" s="17">
        <v>65253.557000000001</v>
      </c>
    </row>
    <row r="14" spans="2:7" ht="15">
      <c r="B14" s="15" t="s">
        <v>16</v>
      </c>
      <c r="C14" s="33" t="s">
        <v>17</v>
      </c>
      <c r="D14" s="34">
        <f>((SUM('[1]1 Q'!G108:M108)+SUM('[1]1 Q'!G216:M216)+SUM('[1]1 Q'!G498:M500)+SUM('[1]1 Q'!G466:M466)+SUM('[1]1 Q'!G471:M471))+(SUM('[1]1 Q'!G600:M600)+SUM('[1]1 Q'!G559:M559)+SUM('[1]1 Q'!G501:M501)+SUM('[1]1 Q'!G468:M468)+SUM('[1]1 Q'!G410:M411)+SUM('[1]1 Q'!G408:M408)+SUM('[1]1 Q'!G356:M356)+SUM('[1]1 Q'!G296:M296)+SUM('[1]1 Q'!G222:M223)+SUM('[1]1 Q'!G215:M215)+SUM('[1]1 Q'!G110:M110))+(SUM('[1]1 Q'!G503:M503)+SUM('[1]1 Q'!G111:M111)+SUM('[1]1 Q'!G116:M117)+SUM('[1]1 Q'!G217:M220)+SUM('[1]1 Q'!G300:M300)+SUM('[1]1 Q'!G302:M302)+SUM('[1]1 Q'!G357:M357)+SUM('[1]1 Q'!G361:M361)+SUM('[1]1 Q'!G409:M409)+SUM('[1]1 Q'!G413:M413)+SUM('[1]1 Q'!G469:M469)+SUM('[1]1 Q'!G561:M561)+SUM('[1]1 Q'!G602:M602)+SUM('[1]1 Q'!G297:M297)+SUM('[1]1 Q'!G362:M362))+SUM('[1]1 Q'!G109:M109)+SUM('[1]1 Q'!G114:M115)+SUM('[1]1 Q'!G213:M213)+(SUM('[1]1 Q'!G558:M558)+SUM('[1]1 Q'!G599:M599)))/1000</f>
        <v>742.475</v>
      </c>
      <c r="E14" s="16">
        <v>1829.2829999999999</v>
      </c>
      <c r="F14" s="16">
        <v>2771.1979999999999</v>
      </c>
      <c r="G14" s="17">
        <v>3240.1990000000001</v>
      </c>
    </row>
    <row r="15" spans="2:7" ht="15">
      <c r="B15" s="12">
        <v>2</v>
      </c>
      <c r="C15" s="31" t="s">
        <v>18</v>
      </c>
      <c r="D15" s="32">
        <f>SUM(D16:D22)</f>
        <v>65713.947</v>
      </c>
      <c r="E15" s="13">
        <v>136133.81099999999</v>
      </c>
      <c r="F15" s="13">
        <v>204005.72399999999</v>
      </c>
      <c r="G15" s="14">
        <v>275006.78700000001</v>
      </c>
    </row>
    <row r="16" spans="2:7" ht="15">
      <c r="B16" s="15" t="s">
        <v>19</v>
      </c>
      <c r="C16" s="33" t="s">
        <v>20</v>
      </c>
      <c r="D16" s="34">
        <f>((SUM('[1]1 Q'!G229:M230)+SUM('[1]1 Q'!G512:M513)+SUM('[1]1 Q'!G566:M567)+SUM('[1]1 Q'!G607:M608)+SUM(SUM('[1]1 Q'!G610:M610)+SUM('[1]1 Q'!G569:M569)+SUM('[1]1 Q'!G232:M232)+SUM('[1]1 Q'!G515:M515))+(SUM('[1]1 Q'!G231:M231)+SUM('[1]1 Q'!G568:M568)+SUM('[1]1 Q'!G609:M609)+SUM('[1]1 Q'!G514:M514))))/1000</f>
        <v>914.399</v>
      </c>
      <c r="E16" s="16">
        <v>1977.136</v>
      </c>
      <c r="F16" s="16">
        <v>2918.1190000000001</v>
      </c>
      <c r="G16" s="17">
        <v>4124.7020000000002</v>
      </c>
    </row>
    <row r="17" spans="2:7" ht="15">
      <c r="B17" s="15" t="s">
        <v>21</v>
      </c>
      <c r="C17" s="33" t="s">
        <v>22</v>
      </c>
      <c r="D17" s="34">
        <f>(SUM('[1]1 Q'!G233:M243)+SUM('[1]1 Q'!G253:M253)+SUM('[1]1 Q'!G125:M125)+SUM('[1]1 Q'!G133:M135)+SUM('[1]1 Q'!G309:M309)+SUM('[1]1 Q'!G311:M312)+SUM('[1]1 Q'!G369:M370)+SUM('[1]1 Q'!G419:M421)+SUM('[1]1 Q'!G476:M477)+SUM('[1]1 Q'!G517:M520)+SUM('[1]1 Q'!G525:M525)+SUM('[1]1 Q'!G570:M572)+SUM('[1]1 Q'!G611:M613)+SUM('[1]1 Q'!G575:M575)+SUM('[1]1 Q'!F564:M564)+SUM('[1]1 Q'!F605:M605))/1000</f>
        <v>500.28399999999999</v>
      </c>
      <c r="E17" s="16">
        <v>992.28899999999999</v>
      </c>
      <c r="F17" s="16">
        <v>1367.485</v>
      </c>
      <c r="G17" s="17">
        <v>1936.356</v>
      </c>
    </row>
    <row r="18" spans="2:7" ht="15">
      <c r="B18" s="15" t="s">
        <v>23</v>
      </c>
      <c r="C18" s="33" t="s">
        <v>24</v>
      </c>
      <c r="D18" s="34"/>
      <c r="E18" s="16"/>
      <c r="F18" s="16"/>
      <c r="G18" s="17"/>
    </row>
    <row r="19" spans="2:7" ht="15">
      <c r="B19" s="15" t="s">
        <v>25</v>
      </c>
      <c r="C19" s="33" t="s">
        <v>26</v>
      </c>
      <c r="D19" s="34"/>
      <c r="E19" s="16"/>
      <c r="F19" s="16"/>
      <c r="G19" s="17"/>
    </row>
    <row r="20" spans="2:7" ht="15">
      <c r="B20" s="15" t="s">
        <v>27</v>
      </c>
      <c r="C20" s="33" t="s">
        <v>15</v>
      </c>
      <c r="D20" s="34"/>
      <c r="E20" s="16"/>
      <c r="F20" s="16"/>
      <c r="G20" s="17"/>
    </row>
    <row r="21" spans="2:7" ht="15">
      <c r="B21" s="15" t="s">
        <v>28</v>
      </c>
      <c r="C21" s="33" t="s">
        <v>29</v>
      </c>
      <c r="D21" s="34">
        <f>(SUM('[1]1 Q'!G604:M604)+SUM('[1]1 Q'!G563:M563)+SUM('[1]1 Q'!G475:M475)+SUM('[1]1 Q'!G479:M479)+SUM('[1]1 Q'!G123:M123)+SUM('[1]1 Q'!G368:M368))/1000</f>
        <v>64011.995000000003</v>
      </c>
      <c r="E21" s="16">
        <v>132596.94099999999</v>
      </c>
      <c r="F21" s="16">
        <v>198845.788</v>
      </c>
      <c r="G21" s="17">
        <v>267740.70799999998</v>
      </c>
    </row>
    <row r="22" spans="2:7" ht="15">
      <c r="B22" s="15" t="s">
        <v>30</v>
      </c>
      <c r="C22" s="33" t="s">
        <v>31</v>
      </c>
      <c r="D22" s="34">
        <f>SUM('[1]1 Q'!G131:M132)/1000</f>
        <v>287.26900000000001</v>
      </c>
      <c r="E22" s="16">
        <v>567.44500000000005</v>
      </c>
      <c r="F22" s="16">
        <v>874.33199999999999</v>
      </c>
      <c r="G22" s="17">
        <v>1205.021</v>
      </c>
    </row>
    <row r="23" spans="2:7" ht="15.75" thickBot="1">
      <c r="B23" s="18"/>
      <c r="C23" s="35" t="s">
        <v>32</v>
      </c>
      <c r="D23" s="36">
        <f>D10-D15</f>
        <v>2647.2740000000049</v>
      </c>
      <c r="E23" s="19">
        <v>3715.3150000000023</v>
      </c>
      <c r="F23" s="19">
        <v>6843.3640000000305</v>
      </c>
      <c r="G23" s="20">
        <v>9832.170999999973</v>
      </c>
    </row>
    <row r="24" spans="2:7" ht="15">
      <c r="B24" s="21"/>
      <c r="C24" s="29" t="s">
        <v>33</v>
      </c>
      <c r="D24" s="37"/>
      <c r="E24" s="22"/>
      <c r="F24" s="22"/>
      <c r="G24" s="23"/>
    </row>
    <row r="25" spans="2:7" ht="15">
      <c r="B25" s="12" t="s">
        <v>34</v>
      </c>
      <c r="C25" s="38" t="s">
        <v>35</v>
      </c>
      <c r="D25" s="39">
        <f>SUM('[1]1 Q'!G131:M132)/1000</f>
        <v>287.26900000000001</v>
      </c>
      <c r="E25" s="13">
        <v>567.44500000000005</v>
      </c>
      <c r="F25" s="13">
        <v>874.33199999999999</v>
      </c>
      <c r="G25" s="17">
        <v>1205.021</v>
      </c>
    </row>
    <row r="26" spans="2:7" ht="15">
      <c r="B26" s="15" t="s">
        <v>36</v>
      </c>
      <c r="C26" s="40" t="s">
        <v>37</v>
      </c>
      <c r="D26" s="37"/>
      <c r="E26" s="13"/>
      <c r="F26" s="13"/>
      <c r="G26" s="17"/>
    </row>
    <row r="27" spans="2:7" ht="15">
      <c r="B27" s="15" t="s">
        <v>38</v>
      </c>
      <c r="C27" s="40" t="s">
        <v>39</v>
      </c>
      <c r="D27" s="37"/>
      <c r="E27" s="13"/>
      <c r="F27" s="13"/>
      <c r="G27" s="17"/>
    </row>
    <row r="28" spans="2:7" ht="15">
      <c r="B28" s="15" t="s">
        <v>40</v>
      </c>
      <c r="C28" s="40" t="s">
        <v>41</v>
      </c>
      <c r="D28" s="37"/>
      <c r="E28" s="13"/>
      <c r="F28" s="13"/>
      <c r="G28" s="17"/>
    </row>
    <row r="29" spans="2:7" ht="15">
      <c r="B29" s="15" t="s">
        <v>42</v>
      </c>
      <c r="C29" s="40" t="s">
        <v>43</v>
      </c>
      <c r="D29" s="37"/>
      <c r="E29" s="13"/>
      <c r="F29" s="13"/>
      <c r="G29" s="17"/>
    </row>
    <row r="30" spans="2:7" ht="15">
      <c r="B30" s="12" t="s">
        <v>44</v>
      </c>
      <c r="C30" s="31" t="s">
        <v>45</v>
      </c>
      <c r="D30" s="39"/>
      <c r="E30" s="13"/>
      <c r="F30" s="13"/>
      <c r="G30" s="14"/>
    </row>
    <row r="31" spans="2:7" ht="15">
      <c r="B31" s="15" t="s">
        <v>46</v>
      </c>
      <c r="C31" s="40" t="s">
        <v>37</v>
      </c>
      <c r="D31" s="37"/>
      <c r="E31" s="13"/>
      <c r="F31" s="13"/>
      <c r="G31" s="17"/>
    </row>
    <row r="32" spans="2:7" ht="15">
      <c r="B32" s="15" t="s">
        <v>47</v>
      </c>
      <c r="C32" s="40" t="s">
        <v>39</v>
      </c>
      <c r="D32" s="37"/>
      <c r="E32" s="13"/>
      <c r="F32" s="13"/>
      <c r="G32" s="17"/>
    </row>
    <row r="33" spans="2:7" ht="15">
      <c r="B33" s="15" t="s">
        <v>48</v>
      </c>
      <c r="C33" s="40" t="s">
        <v>41</v>
      </c>
      <c r="D33" s="37"/>
      <c r="E33" s="13"/>
      <c r="F33" s="13"/>
      <c r="G33" s="17"/>
    </row>
    <row r="34" spans="2:7" ht="15">
      <c r="B34" s="15" t="s">
        <v>49</v>
      </c>
      <c r="C34" s="40" t="s">
        <v>43</v>
      </c>
      <c r="D34" s="37"/>
      <c r="E34" s="13"/>
      <c r="F34" s="13"/>
      <c r="G34" s="17"/>
    </row>
    <row r="35" spans="2:7" ht="15.75" thickBot="1">
      <c r="B35" s="24">
        <v>31</v>
      </c>
      <c r="C35" s="41" t="s">
        <v>50</v>
      </c>
      <c r="D35" s="42">
        <f>D25-D30</f>
        <v>287.26900000000001</v>
      </c>
      <c r="E35" s="19">
        <v>567.44500000000005</v>
      </c>
      <c r="F35" s="19">
        <v>874.33199999999999</v>
      </c>
      <c r="G35" s="20">
        <v>1205.021</v>
      </c>
    </row>
    <row r="36" spans="2:7" ht="15.75" thickBot="1">
      <c r="B36" s="25"/>
      <c r="C36" s="43" t="s">
        <v>51</v>
      </c>
      <c r="D36" s="44">
        <f>D23-D35</f>
        <v>2360.0050000000047</v>
      </c>
      <c r="E36" s="4">
        <v>3147.8700000000022</v>
      </c>
      <c r="F36" s="4">
        <v>5969.0320000000302</v>
      </c>
      <c r="G36" s="26">
        <v>8627.1499999999724</v>
      </c>
    </row>
    <row r="37" spans="2:7" ht="15">
      <c r="B37" s="21"/>
      <c r="C37" s="29" t="s">
        <v>52</v>
      </c>
      <c r="D37" s="37"/>
      <c r="E37" s="27"/>
      <c r="F37" s="27"/>
      <c r="G37" s="23"/>
    </row>
    <row r="38" spans="2:7" ht="15">
      <c r="B38" s="12" t="s">
        <v>53</v>
      </c>
      <c r="C38" s="38" t="s">
        <v>54</v>
      </c>
      <c r="D38" s="39"/>
      <c r="E38" s="13"/>
      <c r="F38" s="13"/>
      <c r="G38" s="14"/>
    </row>
    <row r="39" spans="2:7" ht="15">
      <c r="B39" s="12" t="s">
        <v>55</v>
      </c>
      <c r="C39" s="38" t="s">
        <v>56</v>
      </c>
      <c r="D39" s="39"/>
      <c r="E39" s="13"/>
      <c r="F39" s="13"/>
      <c r="G39" s="14"/>
    </row>
    <row r="40" spans="2:7" ht="15.75" thickBot="1">
      <c r="B40" s="24"/>
      <c r="C40" s="41" t="s">
        <v>57</v>
      </c>
      <c r="D40" s="45"/>
      <c r="E40" s="19"/>
      <c r="F40" s="19"/>
      <c r="G40" s="20"/>
    </row>
    <row r="41" spans="2:7" ht="15.75" thickBot="1">
      <c r="B41" s="28" t="s">
        <v>58</v>
      </c>
      <c r="C41" s="43" t="s">
        <v>59</v>
      </c>
      <c r="D41" s="44">
        <f>D36-D38+D39</f>
        <v>2360.0050000000047</v>
      </c>
      <c r="E41" s="4">
        <v>3147.8700000000022</v>
      </c>
      <c r="F41" s="4">
        <v>5969.0320000000302</v>
      </c>
      <c r="G41" s="26">
        <v>8627.1499999999724</v>
      </c>
    </row>
  </sheetData>
  <mergeCells count="2">
    <mergeCell ref="B7:C8"/>
    <mergeCell ref="D7:G7"/>
  </mergeCells>
  <pageMargins left="0.315277777777778" right="0.315277777777778" top="0.39375" bottom="0.39375" header="0.511805555555555" footer="0.51180555555555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2015-03-03T10:39:33Z</dcterms:created>
  <cp:category/>
  <cp:contentType/>
  <cp:contentStatus/>
  <cp:revision>2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Ministerstvo financí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