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0"/>
  </bookViews>
  <sheets>
    <sheet name="tab. 9a" sheetId="1" r:id="rId1"/>
  </sheets>
  <definedNames/>
  <calcPr fullCalcOnLoad="1"/>
</workbook>
</file>

<file path=xl/sharedStrings.xml><?xml version="1.0" encoding="utf-8"?>
<sst xmlns="http://schemas.openxmlformats.org/spreadsheetml/2006/main" count="112" uniqueCount="54">
  <si>
    <t>schválený</t>
  </si>
  <si>
    <t>po změnách</t>
  </si>
  <si>
    <t>% plnění</t>
  </si>
  <si>
    <t>tis. Kč</t>
  </si>
  <si>
    <t>z toho:</t>
  </si>
  <si>
    <t>celkem</t>
  </si>
  <si>
    <t>(jméno, telefon, podpis)</t>
  </si>
  <si>
    <t xml:space="preserve">Tabulka č. 9a </t>
  </si>
  <si>
    <t>Název programu (nástroj slovy)</t>
  </si>
  <si>
    <t>Státní rozpočet</t>
  </si>
  <si>
    <t>z toho bez použití                                        mimorozpočtových zdrojů</t>
  </si>
  <si>
    <t xml:space="preserve">spolufinan-cování ČR ze SR </t>
  </si>
  <si>
    <t>kryto příjmem z rozpočtu EU</t>
  </si>
  <si>
    <t>13=7:4</t>
  </si>
  <si>
    <t>14=8:5</t>
  </si>
  <si>
    <t>15=9:6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</si>
  <si>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</si>
  <si>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</si>
  <si>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</si>
  <si>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</si>
  <si>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</si>
  <si>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</si>
  <si>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programy progr.obd.2014-20yy</t>
  </si>
  <si>
    <t>Transition Facility celkem</t>
  </si>
  <si>
    <t>Komunitární programy celkem</t>
  </si>
  <si>
    <t>Ostatní celkem</t>
  </si>
  <si>
    <t>Tabulka č. 9a pokračování</t>
  </si>
  <si>
    <t>Rezervní fond</t>
  </si>
  <si>
    <t>zůstatek k 1.1.20xx</t>
  </si>
  <si>
    <t>použito v roce 20xx</t>
  </si>
  <si>
    <t>jiná změna stavu (+-)*</t>
  </si>
  <si>
    <t>zůstatek k 31.12.20xx</t>
  </si>
  <si>
    <t>10=1-4+-7</t>
  </si>
  <si>
    <t>11=2-5+-8</t>
  </si>
  <si>
    <t>12=3-6+-9</t>
  </si>
  <si>
    <t>* důvod změny nutné uvést v komentáři</t>
  </si>
  <si>
    <t>Nároky*</t>
  </si>
  <si>
    <t>* podle § 47 zákona č. 218/2000 Sb., ve znění pozdějších předpisů, a přílohy č. 9 vyhlášky č. 16/2001 Sb., ve znění pozdějších předpisů</t>
  </si>
  <si>
    <t>programy progr.obd. 2014-20yy</t>
  </si>
  <si>
    <t>(bez společné zemědělské politiky)</t>
  </si>
  <si>
    <t xml:space="preserve">Výdaje kapitoly na financování společných programů EU a ČR ze státního rozpočtu </t>
  </si>
  <si>
    <t>OP Technická pomoc/Auditní orgán</t>
  </si>
  <si>
    <t>OP TP/Platební a certifikační orgán</t>
  </si>
  <si>
    <t>OP Technická pomoc</t>
  </si>
  <si>
    <t>Transition Facility</t>
  </si>
  <si>
    <t>Kapitola: 312 - Ministerstvo financí</t>
  </si>
  <si>
    <t>k 1.1.2009</t>
  </si>
  <si>
    <t>Období: 1.1.2009 - 31.12.2009</t>
  </si>
  <si>
    <t>Skutečnost k 31.12.2009</t>
  </si>
  <si>
    <t>Sestavila: Ing. J. Vašáková, odd. 231</t>
  </si>
  <si>
    <t>k 31.12.2009**</t>
  </si>
  <si>
    <t>Kontrolovala: Ing. H. Kalinová, VO 231</t>
  </si>
  <si>
    <t>Datum: 8.3.2009</t>
  </si>
  <si>
    <t>** zahrnuje nároky z nespotřebovaných výdajů za rok 2008 i vzniklé v roce 2009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</si>
</sst>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 indent="1"/>
    </xf>
    <xf numFmtId="3" fontId="7" fillId="0" borderId="11" xfId="0" applyNumberFormat="1" applyFont="1" applyFill="1" applyBorder="1" applyAlignment="1">
      <alignment horizontal="right" indent="1"/>
    </xf>
    <xf numFmtId="3" fontId="7" fillId="0" borderId="12" xfId="0" applyNumberFormat="1" applyFont="1" applyFill="1" applyBorder="1" applyAlignment="1">
      <alignment horizontal="right" indent="1"/>
    </xf>
    <xf numFmtId="3" fontId="7" fillId="0" borderId="13" xfId="0" applyNumberFormat="1" applyFont="1" applyFill="1" applyBorder="1" applyAlignment="1">
      <alignment horizontal="right" indent="1"/>
    </xf>
    <xf numFmtId="49" fontId="7" fillId="0" borderId="14" xfId="0" applyNumberFormat="1" applyFont="1" applyFill="1" applyBorder="1" applyAlignment="1">
      <alignment horizontal="left" indent="1"/>
    </xf>
    <xf numFmtId="49" fontId="7" fillId="0" borderId="15" xfId="0" applyNumberFormat="1" applyFont="1" applyFill="1" applyBorder="1" applyAlignment="1">
      <alignment horizontal="left" indent="1"/>
    </xf>
    <xf numFmtId="3" fontId="7" fillId="0" borderId="16" xfId="0" applyNumberFormat="1" applyFont="1" applyFill="1" applyBorder="1" applyAlignment="1">
      <alignment horizontal="right" indent="1"/>
    </xf>
    <xf numFmtId="3" fontId="7" fillId="0" borderId="17" xfId="0" applyNumberFormat="1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right" indent="1"/>
    </xf>
    <xf numFmtId="3" fontId="7" fillId="0" borderId="26" xfId="0" applyNumberFormat="1" applyFont="1" applyFill="1" applyBorder="1" applyAlignment="1">
      <alignment horizontal="right" indent="1"/>
    </xf>
    <xf numFmtId="3" fontId="7" fillId="0" borderId="27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9" fontId="7" fillId="0" borderId="31" xfId="0" applyNumberFormat="1" applyFont="1" applyFill="1" applyBorder="1" applyAlignment="1">
      <alignment horizontal="left" indent="1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9" fontId="7" fillId="0" borderId="36" xfId="0" applyNumberFormat="1" applyFont="1" applyFill="1" applyBorder="1" applyAlignment="1">
      <alignment horizontal="left" indent="1"/>
    </xf>
    <xf numFmtId="3" fontId="7" fillId="0" borderId="37" xfId="0" applyNumberFormat="1" applyFont="1" applyFill="1" applyBorder="1" applyAlignment="1">
      <alignment horizontal="right" indent="1"/>
    </xf>
    <xf numFmtId="177" fontId="7" fillId="0" borderId="38" xfId="0" applyNumberFormat="1" applyFont="1" applyFill="1" applyBorder="1" applyAlignment="1">
      <alignment horizontal="center"/>
    </xf>
    <xf numFmtId="177" fontId="7" fillId="0" borderId="25" xfId="0" applyNumberFormat="1" applyFont="1" applyFill="1" applyBorder="1" applyAlignment="1">
      <alignment horizontal="center"/>
    </xf>
    <xf numFmtId="177" fontId="7" fillId="0" borderId="27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wrapText="1" indent="1"/>
    </xf>
    <xf numFmtId="0" fontId="6" fillId="0" borderId="41" xfId="0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/>
    </xf>
    <xf numFmtId="0" fontId="7" fillId="0" borderId="42" xfId="0" applyFont="1" applyFill="1" applyBorder="1" applyAlignment="1">
      <alignment horizontal="left" inden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49" fontId="7" fillId="0" borderId="48" xfId="0" applyNumberFormat="1" applyFont="1" applyFill="1" applyBorder="1" applyAlignment="1">
      <alignment horizontal="left" indent="1"/>
    </xf>
    <xf numFmtId="0" fontId="8" fillId="0" borderId="49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8" fillId="0" borderId="32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3" fontId="7" fillId="0" borderId="39" xfId="0" applyNumberFormat="1" applyFont="1" applyFill="1" applyBorder="1" applyAlignment="1">
      <alignment horizontal="right" indent="1"/>
    </xf>
    <xf numFmtId="3" fontId="7" fillId="0" borderId="40" xfId="0" applyNumberFormat="1" applyFont="1" applyFill="1" applyBorder="1" applyAlignment="1">
      <alignment horizontal="right" indent="1"/>
    </xf>
    <xf numFmtId="3" fontId="7" fillId="0" borderId="61" xfId="0" applyNumberFormat="1" applyFont="1" applyFill="1" applyBorder="1" applyAlignment="1">
      <alignment horizontal="right" indent="1"/>
    </xf>
    <xf numFmtId="3" fontId="7" fillId="0" borderId="62" xfId="0" applyNumberFormat="1" applyFont="1" applyFill="1" applyBorder="1" applyAlignment="1">
      <alignment horizontal="right" indent="1"/>
    </xf>
    <xf numFmtId="3" fontId="7" fillId="0" borderId="63" xfId="0" applyNumberFormat="1" applyFont="1" applyFill="1" applyBorder="1" applyAlignment="1">
      <alignment horizontal="right" indent="1"/>
    </xf>
    <xf numFmtId="49" fontId="7" fillId="0" borderId="42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49" fontId="7" fillId="0" borderId="64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43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right" wrapText="1"/>
    </xf>
    <xf numFmtId="0" fontId="8" fillId="0" borderId="41" xfId="0" applyFont="1" applyFill="1" applyBorder="1" applyAlignment="1">
      <alignment horizontal="right" wrapText="1"/>
    </xf>
    <xf numFmtId="3" fontId="8" fillId="0" borderId="32" xfId="0" applyNumberFormat="1" applyFont="1" applyFill="1" applyBorder="1" applyAlignment="1">
      <alignment horizontal="right" wrapText="1"/>
    </xf>
    <xf numFmtId="3" fontId="8" fillId="0" borderId="33" xfId="0" applyNumberFormat="1" applyFont="1" applyFill="1" applyBorder="1" applyAlignment="1">
      <alignment horizontal="right" wrapText="1"/>
    </xf>
    <xf numFmtId="3" fontId="8" fillId="0" borderId="34" xfId="0" applyNumberFormat="1" applyFont="1" applyFill="1" applyBorder="1" applyAlignment="1">
      <alignment horizontal="right" wrapText="1"/>
    </xf>
    <xf numFmtId="4" fontId="8" fillId="0" borderId="35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3" fontId="8" fillId="0" borderId="3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4" fontId="8" fillId="0" borderId="46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" fontId="8" fillId="0" borderId="47" xfId="0" applyNumberFormat="1" applyFont="1" applyFill="1" applyBorder="1" applyAlignment="1">
      <alignment horizontal="right"/>
    </xf>
    <xf numFmtId="4" fontId="8" fillId="0" borderId="46" xfId="0" applyNumberFormat="1" applyFont="1" applyFill="1" applyBorder="1" applyAlignment="1">
      <alignment horizontal="right" wrapText="1"/>
    </xf>
    <xf numFmtId="4" fontId="8" fillId="0" borderId="33" xfId="0" applyNumberFormat="1" applyFont="1" applyFill="1" applyBorder="1" applyAlignment="1">
      <alignment horizontal="right" wrapText="1"/>
    </xf>
    <xf numFmtId="3" fontId="8" fillId="0" borderId="49" xfId="0" applyNumberFormat="1" applyFont="1" applyFill="1" applyBorder="1" applyAlignment="1">
      <alignment horizontal="right" wrapText="1"/>
    </xf>
    <xf numFmtId="3" fontId="8" fillId="0" borderId="4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4" fontId="7" fillId="0" borderId="65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7" fillId="0" borderId="66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wrapText="1"/>
    </xf>
    <xf numFmtId="178" fontId="6" fillId="0" borderId="0" xfId="0" applyNumberFormat="1" applyFont="1" applyFill="1" applyAlignment="1">
      <alignment/>
    </xf>
    <xf numFmtId="4" fontId="7" fillId="0" borderId="47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 horizontal="center" wrapText="1"/>
    </xf>
    <xf numFmtId="4" fontId="8" fillId="0" borderId="46" xfId="0" applyNumberFormat="1" applyFont="1" applyFill="1" applyBorder="1" applyAlignment="1">
      <alignment horizontal="center" wrapText="1"/>
    </xf>
    <xf numFmtId="4" fontId="8" fillId="0" borderId="39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4" fontId="8" fillId="0" borderId="6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indent="1"/>
    </xf>
    <xf numFmtId="3" fontId="7" fillId="0" borderId="49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3" fontId="8" fillId="0" borderId="63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right" wrapText="1"/>
    </xf>
    <xf numFmtId="3" fontId="8" fillId="0" borderId="50" xfId="0" applyNumberFormat="1" applyFont="1" applyFill="1" applyBorder="1" applyAlignment="1">
      <alignment horizontal="right" wrapText="1"/>
    </xf>
    <xf numFmtId="0" fontId="7" fillId="0" borderId="6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wrapText="1" indent="1"/>
    </xf>
    <xf numFmtId="0" fontId="6" fillId="0" borderId="41" xfId="0" applyFont="1" applyFill="1" applyBorder="1" applyAlignment="1">
      <alignment horizontal="left" wrapText="1" indent="1"/>
    </xf>
    <xf numFmtId="0" fontId="7" fillId="0" borderId="85" xfId="0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67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120" zoomScaleNormal="120" workbookViewId="0" topLeftCell="A14">
      <selection activeCell="O51" sqref="O51"/>
    </sheetView>
  </sheetViews>
  <sheetFormatPr defaultColWidth="9.125" defaultRowHeight="12.75"/>
  <cols>
    <col min="1" max="1" width="42.00390625" style="38" customWidth="1"/>
    <col min="2" max="2" width="11.125" style="38" customWidth="1"/>
    <col min="3" max="3" width="12.875" style="38" customWidth="1"/>
    <col min="4" max="4" width="11.625" style="38" customWidth="1"/>
    <col min="5" max="5" width="11.375" style="38" customWidth="1"/>
    <col min="6" max="6" width="12.75390625" style="38" customWidth="1"/>
    <col min="7" max="7" width="11.25390625" style="38" customWidth="1"/>
    <col min="8" max="8" width="11.375" style="38" customWidth="1"/>
    <col min="9" max="9" width="12.375" style="38" customWidth="1"/>
    <col min="10" max="10" width="12.00390625" style="38" customWidth="1"/>
    <col min="11" max="11" width="11.875" style="38" customWidth="1"/>
    <col min="12" max="12" width="12.25390625" style="38" customWidth="1"/>
    <col min="13" max="13" width="12.625" style="38" customWidth="1"/>
    <col min="14" max="14" width="11.25390625" style="38" customWidth="1"/>
    <col min="15" max="15" width="12.625" style="38" customWidth="1"/>
    <col min="16" max="16" width="10.125" style="38" customWidth="1"/>
    <col min="17" max="17" width="5.375" style="38" customWidth="1"/>
    <col min="18" max="16384" width="9.125" style="38" customWidth="1"/>
  </cols>
  <sheetData>
    <row r="1" spans="2:9" ht="15.75" hidden="1">
      <c r="B1" s="6"/>
      <c r="C1" s="6"/>
      <c r="D1" s="6"/>
      <c r="E1" s="6"/>
      <c r="F1" s="6"/>
      <c r="G1" s="6"/>
      <c r="H1" s="6"/>
      <c r="I1" s="6"/>
    </row>
    <row r="2" spans="2:9" ht="19.5" customHeight="1">
      <c r="B2" s="6"/>
      <c r="C2" s="6"/>
      <c r="D2" s="6"/>
      <c r="E2" s="6"/>
      <c r="F2" s="6"/>
      <c r="G2" s="6"/>
      <c r="H2" s="6"/>
      <c r="I2" s="6"/>
    </row>
    <row r="3" spans="1:16" ht="18" customHeight="1">
      <c r="A3" s="175" t="s">
        <v>47</v>
      </c>
      <c r="B3" s="6"/>
      <c r="C3" s="6"/>
      <c r="D3" s="6"/>
      <c r="E3" s="6"/>
      <c r="F3" s="6"/>
      <c r="G3" s="6"/>
      <c r="H3" s="6"/>
      <c r="I3" s="6"/>
      <c r="O3" s="211" t="s">
        <v>7</v>
      </c>
      <c r="P3" s="211"/>
    </row>
    <row r="4" spans="1:16" ht="18" customHeight="1">
      <c r="A4" s="175" t="s">
        <v>45</v>
      </c>
      <c r="B4" s="6"/>
      <c r="C4" s="6"/>
      <c r="D4" s="6"/>
      <c r="E4" s="6"/>
      <c r="F4" s="6"/>
      <c r="G4" s="6"/>
      <c r="H4" s="6"/>
      <c r="I4" s="6"/>
      <c r="O4" s="39"/>
      <c r="P4" s="39"/>
    </row>
    <row r="5" spans="1:15" ht="30" customHeight="1">
      <c r="A5" s="212" t="s">
        <v>40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20.25" customHeight="1">
      <c r="A6" s="37"/>
      <c r="B6" s="37"/>
      <c r="C6" s="37"/>
      <c r="D6" s="212" t="s">
        <v>39</v>
      </c>
      <c r="E6" s="212"/>
      <c r="F6" s="212"/>
      <c r="G6" s="212"/>
      <c r="H6" s="212"/>
      <c r="I6" s="212"/>
      <c r="J6" s="37"/>
      <c r="K6" s="37"/>
      <c r="L6" s="37"/>
      <c r="M6" s="37"/>
      <c r="N6" s="37"/>
      <c r="O6" s="37"/>
    </row>
    <row r="7" spans="1:16" ht="17.2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6" t="s">
        <v>3</v>
      </c>
    </row>
    <row r="8" spans="1:16" ht="18" customHeight="1">
      <c r="A8" s="213" t="s">
        <v>8</v>
      </c>
      <c r="B8" s="216" t="s">
        <v>9</v>
      </c>
      <c r="C8" s="217"/>
      <c r="D8" s="217"/>
      <c r="E8" s="217"/>
      <c r="F8" s="217"/>
      <c r="G8" s="218"/>
      <c r="H8" s="216" t="s">
        <v>48</v>
      </c>
      <c r="I8" s="217"/>
      <c r="J8" s="217"/>
      <c r="K8" s="221" t="s">
        <v>10</v>
      </c>
      <c r="L8" s="217"/>
      <c r="M8" s="218"/>
      <c r="N8" s="210" t="s">
        <v>2</v>
      </c>
      <c r="O8" s="217"/>
      <c r="P8" s="218"/>
    </row>
    <row r="9" spans="1:16" ht="15.75" customHeight="1">
      <c r="A9" s="214"/>
      <c r="B9" s="224" t="s">
        <v>0</v>
      </c>
      <c r="C9" s="225"/>
      <c r="D9" s="226"/>
      <c r="E9" s="227" t="s">
        <v>1</v>
      </c>
      <c r="F9" s="228"/>
      <c r="G9" s="229"/>
      <c r="H9" s="219"/>
      <c r="I9" s="220"/>
      <c r="J9" s="220"/>
      <c r="K9" s="222"/>
      <c r="L9" s="220"/>
      <c r="M9" s="223"/>
      <c r="N9" s="220"/>
      <c r="O9" s="220"/>
      <c r="P9" s="223"/>
    </row>
    <row r="10" spans="1:16" ht="48" customHeight="1">
      <c r="A10" s="214"/>
      <c r="B10" s="7" t="s">
        <v>11</v>
      </c>
      <c r="C10" s="8" t="s">
        <v>12</v>
      </c>
      <c r="D10" s="9" t="s">
        <v>5</v>
      </c>
      <c r="E10" s="10" t="s">
        <v>11</v>
      </c>
      <c r="F10" s="8" t="s">
        <v>12</v>
      </c>
      <c r="G10" s="11" t="s">
        <v>5</v>
      </c>
      <c r="H10" s="7" t="s">
        <v>11</v>
      </c>
      <c r="I10" s="8" t="s">
        <v>12</v>
      </c>
      <c r="J10" s="12" t="s">
        <v>5</v>
      </c>
      <c r="K10" s="41" t="s">
        <v>11</v>
      </c>
      <c r="L10" s="8" t="s">
        <v>12</v>
      </c>
      <c r="M10" s="11" t="s">
        <v>5</v>
      </c>
      <c r="N10" s="7" t="s">
        <v>11</v>
      </c>
      <c r="O10" s="8" t="s">
        <v>12</v>
      </c>
      <c r="P10" s="13" t="s">
        <v>5</v>
      </c>
    </row>
    <row r="11" spans="1:18" ht="12.75" customHeight="1" thickBot="1">
      <c r="A11" s="215"/>
      <c r="B11" s="27">
        <v>1</v>
      </c>
      <c r="C11" s="28">
        <v>2</v>
      </c>
      <c r="D11" s="29">
        <v>3</v>
      </c>
      <c r="E11" s="27">
        <v>4</v>
      </c>
      <c r="F11" s="28">
        <v>5</v>
      </c>
      <c r="G11" s="31">
        <v>6</v>
      </c>
      <c r="H11" s="27">
        <v>7</v>
      </c>
      <c r="I11" s="28">
        <v>8</v>
      </c>
      <c r="J11" s="29">
        <v>9</v>
      </c>
      <c r="K11" s="30">
        <v>10</v>
      </c>
      <c r="L11" s="29">
        <v>11</v>
      </c>
      <c r="M11" s="31">
        <v>12</v>
      </c>
      <c r="N11" s="42" t="s">
        <v>13</v>
      </c>
      <c r="O11" s="29" t="s">
        <v>14</v>
      </c>
      <c r="P11" s="31" t="s">
        <v>15</v>
      </c>
      <c r="Q11" s="43"/>
      <c r="R11" s="43"/>
    </row>
    <row r="12" spans="1:16" s="1" customFormat="1" ht="19.5" customHeight="1" thickBot="1">
      <c r="A12" s="230" t="s">
        <v>16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2"/>
    </row>
    <row r="13" spans="1:16" ht="19.5" customHeight="1" thickBot="1">
      <c r="A13" s="14" t="s">
        <v>44</v>
      </c>
      <c r="B13" s="44">
        <v>2880</v>
      </c>
      <c r="C13" s="45">
        <v>0</v>
      </c>
      <c r="D13" s="45">
        <v>2880</v>
      </c>
      <c r="E13" s="45">
        <v>2880</v>
      </c>
      <c r="F13" s="45">
        <v>0</v>
      </c>
      <c r="G13" s="46">
        <v>2880</v>
      </c>
      <c r="H13" s="47">
        <v>2862.71</v>
      </c>
      <c r="I13" s="48">
        <v>0</v>
      </c>
      <c r="J13" s="49">
        <v>2862.71</v>
      </c>
      <c r="K13" s="50">
        <v>2862.71</v>
      </c>
      <c r="L13" s="48">
        <v>0</v>
      </c>
      <c r="M13" s="51">
        <v>2862.71</v>
      </c>
      <c r="N13" s="176">
        <f>H13/E13*100</f>
        <v>99.39965277777777</v>
      </c>
      <c r="O13" s="177">
        <f>I13/F15*100</f>
        <v>0</v>
      </c>
      <c r="P13" s="178">
        <f>J13/G13*100</f>
        <v>99.39965277777777</v>
      </c>
    </row>
    <row r="14" spans="1:16" s="2" customFormat="1" ht="19.5" customHeight="1" thickBot="1">
      <c r="A14" s="230" t="s">
        <v>17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</row>
    <row r="15" spans="1:16" ht="19.5" customHeight="1">
      <c r="A15" s="14" t="s">
        <v>41</v>
      </c>
      <c r="B15" s="52">
        <v>4258</v>
      </c>
      <c r="C15" s="53">
        <v>24129</v>
      </c>
      <c r="D15" s="53">
        <f>SUM(B15:C15)</f>
        <v>28387</v>
      </c>
      <c r="E15" s="53">
        <v>4258</v>
      </c>
      <c r="F15" s="53">
        <v>24529</v>
      </c>
      <c r="G15" s="54">
        <f>SUM(E15:F15)</f>
        <v>28787</v>
      </c>
      <c r="H15" s="55">
        <v>2914.46</v>
      </c>
      <c r="I15" s="56">
        <v>17202.71</v>
      </c>
      <c r="J15" s="57">
        <f>SUM(H15:I15)</f>
        <v>20117.17</v>
      </c>
      <c r="K15" s="58">
        <v>2914.46</v>
      </c>
      <c r="L15" s="56">
        <v>17202.71</v>
      </c>
      <c r="M15" s="59">
        <f>SUM(K15:L15)</f>
        <v>20117.17</v>
      </c>
      <c r="N15" s="185">
        <f aca="true" t="shared" si="0" ref="N15:P16">H15/E15*100</f>
        <v>68.4466885861907</v>
      </c>
      <c r="O15" s="56">
        <f t="shared" si="0"/>
        <v>70.13212931631946</v>
      </c>
      <c r="P15" s="59">
        <f t="shared" si="0"/>
        <v>69.88282905478167</v>
      </c>
    </row>
    <row r="16" spans="1:19" ht="19.5" customHeight="1" thickBot="1">
      <c r="A16" s="60" t="s">
        <v>42</v>
      </c>
      <c r="B16" s="61">
        <v>4819</v>
      </c>
      <c r="C16" s="62">
        <v>27300</v>
      </c>
      <c r="D16" s="62">
        <f>SUM(B16:C16)</f>
        <v>32119</v>
      </c>
      <c r="E16" s="62">
        <v>4819</v>
      </c>
      <c r="F16" s="62">
        <v>27300</v>
      </c>
      <c r="G16" s="63">
        <f>SUM(E16:F16)</f>
        <v>32119</v>
      </c>
      <c r="H16" s="64">
        <v>3938.06</v>
      </c>
      <c r="I16" s="65">
        <v>22834.49</v>
      </c>
      <c r="J16" s="66">
        <f>SUM(H16:I16)</f>
        <v>26772.550000000003</v>
      </c>
      <c r="K16" s="189">
        <v>3929.92</v>
      </c>
      <c r="L16" s="190">
        <v>22788.39</v>
      </c>
      <c r="M16" s="191">
        <f>SUM(K16:L16)</f>
        <v>26718.309999999998</v>
      </c>
      <c r="N16" s="184">
        <f t="shared" si="0"/>
        <v>81.71944386802241</v>
      </c>
      <c r="O16" s="65">
        <f t="shared" si="0"/>
        <v>83.64282051282052</v>
      </c>
      <c r="P16" s="67">
        <f t="shared" si="0"/>
        <v>83.3542451508453</v>
      </c>
      <c r="S16" s="188"/>
    </row>
    <row r="17" spans="1:16" s="2" customFormat="1" ht="19.5" customHeight="1" thickBot="1">
      <c r="A17" s="230" t="s">
        <v>18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2"/>
    </row>
    <row r="18" spans="1:16" ht="19.5" customHeight="1" thickBot="1">
      <c r="A18" s="68"/>
      <c r="B18" s="69"/>
      <c r="C18" s="33"/>
      <c r="D18" s="33"/>
      <c r="E18" s="33"/>
      <c r="F18" s="33"/>
      <c r="G18" s="35"/>
      <c r="H18" s="69"/>
      <c r="I18" s="33"/>
      <c r="J18" s="34"/>
      <c r="K18" s="24"/>
      <c r="L18" s="33"/>
      <c r="M18" s="35"/>
      <c r="N18" s="70"/>
      <c r="O18" s="71"/>
      <c r="P18" s="72"/>
    </row>
    <row r="19" ht="8.25" customHeight="1" thickBot="1"/>
    <row r="20" spans="1:16" ht="19.5" customHeight="1">
      <c r="A20" s="3" t="s">
        <v>19</v>
      </c>
      <c r="B20" s="73">
        <f aca="true" t="shared" si="1" ref="B20:G20">B13+B15+B16</f>
        <v>11957</v>
      </c>
      <c r="C20" s="73">
        <f t="shared" si="1"/>
        <v>51429</v>
      </c>
      <c r="D20" s="73">
        <f t="shared" si="1"/>
        <v>63386</v>
      </c>
      <c r="E20" s="73">
        <f t="shared" si="1"/>
        <v>11957</v>
      </c>
      <c r="F20" s="73">
        <f t="shared" si="1"/>
        <v>51829</v>
      </c>
      <c r="G20" s="73">
        <f t="shared" si="1"/>
        <v>63786</v>
      </c>
      <c r="H20" s="75">
        <f aca="true" t="shared" si="2" ref="H20:M20">H13+H15+H16</f>
        <v>9715.23</v>
      </c>
      <c r="I20" s="75">
        <f t="shared" si="2"/>
        <v>40037.2</v>
      </c>
      <c r="J20" s="75">
        <f t="shared" si="2"/>
        <v>49752.43</v>
      </c>
      <c r="K20" s="75">
        <f t="shared" si="2"/>
        <v>9707.09</v>
      </c>
      <c r="L20" s="75">
        <f t="shared" si="2"/>
        <v>39991.1</v>
      </c>
      <c r="M20" s="75">
        <f t="shared" si="2"/>
        <v>49698.189999999995</v>
      </c>
      <c r="N20" s="195">
        <f>H20/E20*100</f>
        <v>81.2514008530568</v>
      </c>
      <c r="O20" s="196">
        <f>I20/F20*100</f>
        <v>77.24864458121901</v>
      </c>
      <c r="P20" s="197">
        <f>J20/G20*100</f>
        <v>77.99898096761044</v>
      </c>
    </row>
    <row r="21" spans="1:16" ht="17.25" customHeight="1" hidden="1">
      <c r="A21" s="233"/>
      <c r="B21" s="234"/>
      <c r="C21" s="234"/>
      <c r="D21" s="234"/>
      <c r="E21" s="234"/>
      <c r="F21" s="234"/>
      <c r="G21" s="234"/>
      <c r="H21" s="235"/>
      <c r="I21" s="235"/>
      <c r="J21" s="235"/>
      <c r="K21" s="77"/>
      <c r="L21" s="77"/>
      <c r="M21" s="77"/>
      <c r="N21" s="76"/>
      <c r="O21" s="76"/>
      <c r="P21" s="78"/>
    </row>
    <row r="22" spans="1:16" ht="19.5" customHeight="1">
      <c r="A22" s="79" t="s">
        <v>4</v>
      </c>
      <c r="B22" s="80"/>
      <c r="C22" s="81"/>
      <c r="D22" s="81"/>
      <c r="E22" s="81"/>
      <c r="F22" s="81"/>
      <c r="G22" s="82"/>
      <c r="H22" s="83"/>
      <c r="I22" s="84"/>
      <c r="J22" s="85"/>
      <c r="K22" s="86"/>
      <c r="L22" s="87"/>
      <c r="M22" s="85"/>
      <c r="N22" s="88"/>
      <c r="O22" s="89"/>
      <c r="P22" s="90"/>
    </row>
    <row r="23" spans="1:16" ht="19.5" customHeight="1">
      <c r="A23" s="91" t="s">
        <v>20</v>
      </c>
      <c r="B23" s="92"/>
      <c r="C23" s="93"/>
      <c r="D23" s="93"/>
      <c r="E23" s="93"/>
      <c r="F23" s="93"/>
      <c r="G23" s="94"/>
      <c r="H23" s="194"/>
      <c r="I23" s="193"/>
      <c r="J23" s="192"/>
      <c r="K23" s="86"/>
      <c r="L23" s="87"/>
      <c r="M23" s="85"/>
      <c r="N23" s="95"/>
      <c r="O23" s="96"/>
      <c r="P23" s="97"/>
    </row>
    <row r="24" spans="1:16" ht="19.5" customHeight="1">
      <c r="A24" s="91" t="s">
        <v>21</v>
      </c>
      <c r="B24" s="155">
        <v>9077</v>
      </c>
      <c r="C24" s="156">
        <v>51429</v>
      </c>
      <c r="D24" s="156">
        <v>60506</v>
      </c>
      <c r="E24" s="156">
        <v>9077</v>
      </c>
      <c r="F24" s="156">
        <v>51829</v>
      </c>
      <c r="G24" s="157">
        <v>60906</v>
      </c>
      <c r="H24" s="171">
        <v>6852.52</v>
      </c>
      <c r="I24" s="172">
        <v>40037.2</v>
      </c>
      <c r="J24" s="158">
        <v>46889.72</v>
      </c>
      <c r="K24" s="159">
        <f>K15+K16</f>
        <v>6844.38</v>
      </c>
      <c r="L24" s="160">
        <f>L15+L16</f>
        <v>39991.1</v>
      </c>
      <c r="M24" s="158">
        <f>M15+M16</f>
        <v>46835.479999999996</v>
      </c>
      <c r="N24" s="179">
        <f>H24/E24*100</f>
        <v>75.49322463368955</v>
      </c>
      <c r="O24" s="160">
        <f>I24/F24*100</f>
        <v>77.24864458121901</v>
      </c>
      <c r="P24" s="180">
        <f>J24/G24*100</f>
        <v>76.9870291925262</v>
      </c>
    </row>
    <row r="25" spans="1:16" ht="19.5" customHeight="1">
      <c r="A25" s="91" t="s">
        <v>22</v>
      </c>
      <c r="B25" s="98"/>
      <c r="C25" s="84"/>
      <c r="D25" s="84"/>
      <c r="E25" s="84"/>
      <c r="F25" s="84"/>
      <c r="G25" s="99"/>
      <c r="H25" s="83"/>
      <c r="I25" s="84"/>
      <c r="J25" s="161"/>
      <c r="K25" s="162"/>
      <c r="L25" s="163"/>
      <c r="M25" s="161"/>
      <c r="N25" s="181"/>
      <c r="O25" s="182"/>
      <c r="P25" s="183"/>
    </row>
    <row r="26" spans="1:16" ht="19.5" customHeight="1">
      <c r="A26" s="91" t="s">
        <v>23</v>
      </c>
      <c r="B26" s="164">
        <v>2880</v>
      </c>
      <c r="C26" s="165">
        <v>0</v>
      </c>
      <c r="D26" s="165">
        <v>2880</v>
      </c>
      <c r="E26" s="165">
        <v>2880</v>
      </c>
      <c r="F26" s="165">
        <v>0</v>
      </c>
      <c r="G26" s="166">
        <v>2880</v>
      </c>
      <c r="H26" s="167">
        <v>2862.71</v>
      </c>
      <c r="I26" s="168">
        <v>0</v>
      </c>
      <c r="J26" s="169">
        <v>2862.71</v>
      </c>
      <c r="K26" s="170">
        <v>2862.72</v>
      </c>
      <c r="L26" s="168">
        <v>0</v>
      </c>
      <c r="M26" s="169">
        <v>2862.71</v>
      </c>
      <c r="N26" s="179">
        <f>H26/E26*100</f>
        <v>99.39965277777777</v>
      </c>
      <c r="O26" s="160">
        <v>0</v>
      </c>
      <c r="P26" s="180">
        <v>99.4</v>
      </c>
    </row>
    <row r="27" spans="1:16" ht="19.5" customHeight="1">
      <c r="A27" s="91" t="s">
        <v>24</v>
      </c>
      <c r="B27" s="102"/>
      <c r="C27" s="103"/>
      <c r="D27" s="103"/>
      <c r="E27" s="103"/>
      <c r="F27" s="103"/>
      <c r="G27" s="104"/>
      <c r="H27" s="105"/>
      <c r="I27" s="103"/>
      <c r="J27" s="85"/>
      <c r="K27" s="86"/>
      <c r="L27" s="87"/>
      <c r="M27" s="85"/>
      <c r="N27" s="100"/>
      <c r="O27" s="87"/>
      <c r="P27" s="101"/>
    </row>
    <row r="28" spans="1:16" ht="19.5" customHeight="1" thickBot="1">
      <c r="A28" s="19" t="s">
        <v>25</v>
      </c>
      <c r="B28" s="106"/>
      <c r="C28" s="107"/>
      <c r="D28" s="107"/>
      <c r="E28" s="107"/>
      <c r="F28" s="107"/>
      <c r="G28" s="108"/>
      <c r="H28" s="109"/>
      <c r="I28" s="107"/>
      <c r="J28" s="110"/>
      <c r="K28" s="111"/>
      <c r="L28" s="112"/>
      <c r="M28" s="110"/>
      <c r="N28" s="113"/>
      <c r="O28" s="112"/>
      <c r="P28" s="114"/>
    </row>
    <row r="29" spans="1:15" ht="15.75">
      <c r="A29" s="115"/>
      <c r="B29" s="116"/>
      <c r="C29" s="116"/>
      <c r="D29" s="116"/>
      <c r="E29" s="116"/>
      <c r="F29" s="116"/>
      <c r="G29" s="116"/>
      <c r="H29" s="116"/>
      <c r="I29" s="116"/>
      <c r="J29" s="117"/>
      <c r="K29" s="117"/>
      <c r="L29" s="117"/>
      <c r="M29" s="117"/>
      <c r="N29" s="117"/>
      <c r="O29" s="117"/>
    </row>
    <row r="30" spans="1:16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</row>
    <row r="31" spans="1:15" ht="19.5" customHeight="1" thickBot="1">
      <c r="A31" s="40" t="s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5" t="s">
        <v>3</v>
      </c>
      <c r="N31" s="40"/>
      <c r="O31" s="40"/>
    </row>
    <row r="32" spans="1:16" ht="19.5" customHeight="1">
      <c r="A32" s="213" t="s">
        <v>8</v>
      </c>
      <c r="B32" s="236" t="s">
        <v>27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239"/>
      <c r="O32" s="240"/>
      <c r="P32" s="240"/>
    </row>
    <row r="33" spans="1:16" ht="19.5" customHeight="1">
      <c r="A33" s="214"/>
      <c r="B33" s="241" t="s">
        <v>28</v>
      </c>
      <c r="C33" s="242"/>
      <c r="D33" s="243"/>
      <c r="E33" s="244" t="s">
        <v>29</v>
      </c>
      <c r="F33" s="242"/>
      <c r="G33" s="242"/>
      <c r="H33" s="227" t="s">
        <v>30</v>
      </c>
      <c r="I33" s="245"/>
      <c r="J33" s="246"/>
      <c r="K33" s="247" t="s">
        <v>31</v>
      </c>
      <c r="L33" s="248"/>
      <c r="M33" s="249"/>
      <c r="N33" s="240"/>
      <c r="O33" s="240"/>
      <c r="P33" s="240"/>
    </row>
    <row r="34" spans="1:16" ht="48.75" customHeight="1">
      <c r="A34" s="214"/>
      <c r="B34" s="7" t="s">
        <v>11</v>
      </c>
      <c r="C34" s="8" t="s">
        <v>12</v>
      </c>
      <c r="D34" s="9" t="s">
        <v>5</v>
      </c>
      <c r="E34" s="10" t="s">
        <v>11</v>
      </c>
      <c r="F34" s="8" t="s">
        <v>12</v>
      </c>
      <c r="G34" s="9" t="s">
        <v>5</v>
      </c>
      <c r="H34" s="118" t="s">
        <v>11</v>
      </c>
      <c r="I34" s="8" t="s">
        <v>12</v>
      </c>
      <c r="J34" s="12" t="s">
        <v>5</v>
      </c>
      <c r="K34" s="10" t="s">
        <v>11</v>
      </c>
      <c r="L34" s="8" t="s">
        <v>12</v>
      </c>
      <c r="M34" s="11" t="s">
        <v>5</v>
      </c>
      <c r="N34" s="26"/>
      <c r="O34" s="26"/>
      <c r="P34" s="26"/>
    </row>
    <row r="35" spans="1:16" ht="19.5" customHeight="1" thickBot="1">
      <c r="A35" s="215"/>
      <c r="B35" s="27">
        <v>1</v>
      </c>
      <c r="C35" s="28">
        <v>2</v>
      </c>
      <c r="D35" s="29">
        <v>3</v>
      </c>
      <c r="E35" s="28">
        <v>4</v>
      </c>
      <c r="F35" s="28">
        <v>5</v>
      </c>
      <c r="G35" s="29">
        <v>6</v>
      </c>
      <c r="H35" s="28">
        <v>7</v>
      </c>
      <c r="I35" s="28">
        <v>8</v>
      </c>
      <c r="J35" s="29">
        <v>9</v>
      </c>
      <c r="K35" s="28" t="s">
        <v>32</v>
      </c>
      <c r="L35" s="29" t="s">
        <v>33</v>
      </c>
      <c r="M35" s="31" t="s">
        <v>34</v>
      </c>
      <c r="N35" s="119"/>
      <c r="O35" s="119"/>
      <c r="P35" s="119"/>
    </row>
    <row r="36" spans="1:16" ht="19.5" customHeight="1" thickBot="1">
      <c r="A36" s="230" t="s">
        <v>16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1"/>
      <c r="N36" s="4"/>
      <c r="O36" s="4"/>
      <c r="P36" s="4"/>
    </row>
    <row r="37" spans="1:16" ht="19.5" customHeight="1" thickBot="1">
      <c r="A37" s="14"/>
      <c r="B37" s="15"/>
      <c r="C37" s="16"/>
      <c r="D37" s="16"/>
      <c r="E37" s="16"/>
      <c r="F37" s="16"/>
      <c r="G37" s="17"/>
      <c r="H37" s="16"/>
      <c r="I37" s="16"/>
      <c r="J37" s="17"/>
      <c r="K37" s="16"/>
      <c r="L37" s="16"/>
      <c r="M37" s="18"/>
      <c r="N37" s="32"/>
      <c r="O37" s="32"/>
      <c r="P37" s="32"/>
    </row>
    <row r="38" spans="1:16" ht="16.5" thickBot="1">
      <c r="A38" s="230" t="s">
        <v>17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1"/>
      <c r="N38" s="4"/>
      <c r="O38" s="4"/>
      <c r="P38" s="4"/>
    </row>
    <row r="39" spans="1:16" ht="19.5" customHeight="1">
      <c r="A39" s="120"/>
      <c r="B39" s="121"/>
      <c r="C39" s="122"/>
      <c r="D39" s="122"/>
      <c r="E39" s="122"/>
      <c r="F39" s="122"/>
      <c r="G39" s="123"/>
      <c r="H39" s="122"/>
      <c r="I39" s="122"/>
      <c r="J39" s="123"/>
      <c r="K39" s="122"/>
      <c r="L39" s="122"/>
      <c r="M39" s="124"/>
      <c r="N39" s="125"/>
      <c r="O39" s="125"/>
      <c r="P39" s="125"/>
    </row>
    <row r="40" spans="1:16" ht="19.5" customHeight="1" thickBot="1">
      <c r="A40" s="126"/>
      <c r="B40" s="127"/>
      <c r="C40" s="128"/>
      <c r="D40" s="128"/>
      <c r="E40" s="128"/>
      <c r="F40" s="128"/>
      <c r="G40" s="129"/>
      <c r="H40" s="130"/>
      <c r="I40" s="128"/>
      <c r="J40" s="129"/>
      <c r="K40" s="130"/>
      <c r="L40" s="128"/>
      <c r="M40" s="131"/>
      <c r="N40" s="125"/>
      <c r="O40" s="125"/>
      <c r="P40" s="125"/>
    </row>
    <row r="41" spans="1:16" ht="19.5" customHeight="1" thickBot="1">
      <c r="A41" s="230" t="s">
        <v>18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1"/>
      <c r="N41" s="4"/>
      <c r="O41" s="4"/>
      <c r="P41" s="4"/>
    </row>
    <row r="42" spans="1:16" ht="19.5" customHeight="1" thickBot="1">
      <c r="A42" s="68"/>
      <c r="B42" s="69"/>
      <c r="C42" s="33"/>
      <c r="D42" s="33"/>
      <c r="E42" s="33"/>
      <c r="F42" s="33"/>
      <c r="G42" s="34"/>
      <c r="H42" s="33"/>
      <c r="I42" s="33"/>
      <c r="J42" s="34"/>
      <c r="K42" s="33"/>
      <c r="L42" s="33"/>
      <c r="M42" s="35"/>
      <c r="N42" s="32"/>
      <c r="O42" s="32"/>
      <c r="P42" s="32"/>
    </row>
    <row r="43" spans="1:16" ht="6.75" customHeight="1" thickBot="1">
      <c r="A43" s="132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33"/>
      <c r="M43" s="134"/>
      <c r="N43" s="117"/>
      <c r="O43" s="117"/>
      <c r="P43" s="117"/>
    </row>
    <row r="44" spans="1:16" ht="19.5" customHeight="1">
      <c r="A44" s="3" t="s">
        <v>19</v>
      </c>
      <c r="B44" s="135"/>
      <c r="C44" s="136"/>
      <c r="D44" s="136"/>
      <c r="E44" s="136"/>
      <c r="F44" s="136"/>
      <c r="G44" s="137"/>
      <c r="H44" s="136"/>
      <c r="I44" s="136"/>
      <c r="J44" s="137"/>
      <c r="K44" s="138"/>
      <c r="L44" s="136"/>
      <c r="M44" s="139"/>
      <c r="N44" s="32"/>
      <c r="O44" s="32"/>
      <c r="P44" s="32"/>
    </row>
    <row r="45" spans="1:16" ht="19.5" customHeight="1">
      <c r="A45" s="79" t="s">
        <v>4</v>
      </c>
      <c r="B45" s="92"/>
      <c r="C45" s="93"/>
      <c r="D45" s="93"/>
      <c r="E45" s="93"/>
      <c r="F45" s="93"/>
      <c r="G45" s="93"/>
      <c r="H45" s="84"/>
      <c r="I45" s="84"/>
      <c r="J45" s="87"/>
      <c r="K45" s="87"/>
      <c r="L45" s="87"/>
      <c r="M45" s="101"/>
      <c r="N45" s="117"/>
      <c r="O45" s="117"/>
      <c r="P45" s="117"/>
    </row>
    <row r="46" spans="1:20" ht="19.5" customHeight="1">
      <c r="A46" s="140" t="s">
        <v>20</v>
      </c>
      <c r="B46" s="92"/>
      <c r="C46" s="93"/>
      <c r="D46" s="93"/>
      <c r="E46" s="93"/>
      <c r="F46" s="93"/>
      <c r="G46" s="93"/>
      <c r="H46" s="84"/>
      <c r="I46" s="84"/>
      <c r="J46" s="87"/>
      <c r="K46" s="87"/>
      <c r="L46" s="87"/>
      <c r="M46" s="101"/>
      <c r="N46" s="117"/>
      <c r="O46" s="117"/>
      <c r="P46" s="117"/>
      <c r="T46" s="141"/>
    </row>
    <row r="47" spans="1:16" ht="19.5" customHeight="1">
      <c r="A47" s="140" t="s">
        <v>21</v>
      </c>
      <c r="B47" s="98"/>
      <c r="C47" s="84"/>
      <c r="D47" s="84"/>
      <c r="E47" s="84"/>
      <c r="F47" s="84"/>
      <c r="G47" s="84"/>
      <c r="H47" s="84"/>
      <c r="I47" s="84"/>
      <c r="J47" s="87"/>
      <c r="K47" s="87"/>
      <c r="L47" s="87"/>
      <c r="M47" s="101"/>
      <c r="N47" s="117"/>
      <c r="O47" s="117"/>
      <c r="P47" s="117"/>
    </row>
    <row r="48" spans="1:16" ht="19.5" customHeight="1">
      <c r="A48" s="140" t="s">
        <v>38</v>
      </c>
      <c r="B48" s="98"/>
      <c r="C48" s="84"/>
      <c r="D48" s="84"/>
      <c r="E48" s="84"/>
      <c r="F48" s="84"/>
      <c r="G48" s="84"/>
      <c r="H48" s="84"/>
      <c r="I48" s="84"/>
      <c r="J48" s="87"/>
      <c r="K48" s="87"/>
      <c r="L48" s="87"/>
      <c r="M48" s="101"/>
      <c r="N48" s="117"/>
      <c r="O48" s="117"/>
      <c r="P48" s="117"/>
    </row>
    <row r="49" spans="1:16" ht="19.5" customHeight="1">
      <c r="A49" s="140" t="s">
        <v>23</v>
      </c>
      <c r="B49" s="102"/>
      <c r="C49" s="103"/>
      <c r="D49" s="103"/>
      <c r="E49" s="103"/>
      <c r="F49" s="103"/>
      <c r="G49" s="103"/>
      <c r="H49" s="103"/>
      <c r="I49" s="103"/>
      <c r="J49" s="87"/>
      <c r="K49" s="87"/>
      <c r="L49" s="87"/>
      <c r="M49" s="101"/>
      <c r="N49" s="117"/>
      <c r="O49" s="117"/>
      <c r="P49" s="117"/>
    </row>
    <row r="50" spans="1:16" ht="19.5" customHeight="1">
      <c r="A50" s="140" t="s">
        <v>24</v>
      </c>
      <c r="B50" s="102"/>
      <c r="C50" s="103"/>
      <c r="D50" s="103"/>
      <c r="E50" s="103"/>
      <c r="F50" s="103"/>
      <c r="G50" s="103"/>
      <c r="H50" s="103"/>
      <c r="I50" s="103"/>
      <c r="J50" s="87"/>
      <c r="K50" s="87"/>
      <c r="L50" s="87"/>
      <c r="M50" s="101"/>
      <c r="N50" s="117"/>
      <c r="O50" s="117"/>
      <c r="P50" s="117"/>
    </row>
    <row r="51" spans="1:16" ht="19.5" customHeight="1" thickBot="1">
      <c r="A51" s="142" t="s">
        <v>25</v>
      </c>
      <c r="B51" s="106"/>
      <c r="C51" s="107"/>
      <c r="D51" s="107"/>
      <c r="E51" s="107"/>
      <c r="F51" s="107"/>
      <c r="G51" s="107"/>
      <c r="H51" s="107"/>
      <c r="I51" s="107"/>
      <c r="J51" s="112"/>
      <c r="K51" s="112"/>
      <c r="L51" s="112"/>
      <c r="M51" s="114"/>
      <c r="N51" s="117"/>
      <c r="O51" s="117"/>
      <c r="P51" s="117"/>
    </row>
    <row r="52" spans="1:13" ht="19.5" customHeight="1">
      <c r="A52" s="252" t="s">
        <v>35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</row>
    <row r="53" spans="1:13" ht="19.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5" ht="33.75" customHeight="1" thickBot="1">
      <c r="A54" s="40" t="s">
        <v>26</v>
      </c>
      <c r="B54" s="40"/>
      <c r="C54" s="40"/>
      <c r="D54" s="40"/>
      <c r="E54" s="40"/>
      <c r="F54" s="40"/>
      <c r="G54" s="144" t="s">
        <v>3</v>
      </c>
      <c r="H54" s="40"/>
      <c r="I54" s="40"/>
      <c r="J54" s="40"/>
      <c r="K54" s="40"/>
      <c r="L54" s="40"/>
      <c r="M54" s="40"/>
      <c r="N54" s="40"/>
      <c r="O54" s="40"/>
    </row>
    <row r="55" spans="1:16" ht="20.25" customHeight="1">
      <c r="A55" s="213" t="s">
        <v>8</v>
      </c>
      <c r="B55" s="216" t="s">
        <v>36</v>
      </c>
      <c r="C55" s="217"/>
      <c r="D55" s="217"/>
      <c r="E55" s="217"/>
      <c r="F55" s="217"/>
      <c r="G55" s="218"/>
      <c r="H55" s="239"/>
      <c r="I55" s="240"/>
      <c r="J55" s="240"/>
      <c r="K55" s="239"/>
      <c r="L55" s="240"/>
      <c r="M55" s="240"/>
      <c r="N55" s="239"/>
      <c r="O55" s="240"/>
      <c r="P55" s="240"/>
    </row>
    <row r="56" spans="1:16" ht="19.5" customHeight="1">
      <c r="A56" s="214"/>
      <c r="B56" s="224" t="s">
        <v>46</v>
      </c>
      <c r="C56" s="225"/>
      <c r="D56" s="226"/>
      <c r="E56" s="227" t="s">
        <v>50</v>
      </c>
      <c r="F56" s="228"/>
      <c r="G56" s="229"/>
      <c r="H56" s="240"/>
      <c r="I56" s="240"/>
      <c r="J56" s="240"/>
      <c r="K56" s="240"/>
      <c r="L56" s="240"/>
      <c r="M56" s="240"/>
      <c r="N56" s="240"/>
      <c r="O56" s="240"/>
      <c r="P56" s="240"/>
    </row>
    <row r="57" spans="1:16" ht="55.5" customHeight="1">
      <c r="A57" s="214"/>
      <c r="B57" s="7" t="s">
        <v>11</v>
      </c>
      <c r="C57" s="8" t="s">
        <v>12</v>
      </c>
      <c r="D57" s="9" t="s">
        <v>5</v>
      </c>
      <c r="E57" s="10" t="s">
        <v>11</v>
      </c>
      <c r="F57" s="8" t="s">
        <v>12</v>
      </c>
      <c r="G57" s="11" t="s">
        <v>5</v>
      </c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3.5" thickBot="1">
      <c r="A58" s="215"/>
      <c r="B58" s="27">
        <v>1</v>
      </c>
      <c r="C58" s="28">
        <v>2</v>
      </c>
      <c r="D58" s="29">
        <v>3</v>
      </c>
      <c r="E58" s="28">
        <v>4</v>
      </c>
      <c r="F58" s="28">
        <v>5</v>
      </c>
      <c r="G58" s="31">
        <v>6</v>
      </c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ht="19.5" customHeight="1" thickBot="1">
      <c r="A59" s="230" t="s">
        <v>16</v>
      </c>
      <c r="B59" s="250"/>
      <c r="C59" s="250"/>
      <c r="D59" s="250"/>
      <c r="E59" s="250"/>
      <c r="F59" s="250"/>
      <c r="G59" s="251"/>
      <c r="H59" s="4"/>
      <c r="I59" s="4"/>
      <c r="J59" s="4"/>
      <c r="K59" s="4"/>
      <c r="L59" s="4"/>
      <c r="M59" s="4"/>
      <c r="N59" s="4"/>
      <c r="O59" s="4"/>
      <c r="P59" s="4"/>
    </row>
    <row r="60" spans="1:16" ht="19.5" customHeight="1">
      <c r="A60" s="14" t="s">
        <v>44</v>
      </c>
      <c r="B60" s="15">
        <v>0</v>
      </c>
      <c r="C60" s="16">
        <v>0</v>
      </c>
      <c r="D60" s="16">
        <v>0</v>
      </c>
      <c r="E60" s="201">
        <v>17</v>
      </c>
      <c r="F60" s="201">
        <v>0</v>
      </c>
      <c r="G60" s="18">
        <f>SUM(E60:F60)</f>
        <v>17</v>
      </c>
      <c r="H60" s="36"/>
      <c r="I60" s="36"/>
      <c r="J60" s="36"/>
      <c r="K60" s="36"/>
      <c r="L60" s="36"/>
      <c r="M60" s="36"/>
      <c r="N60" s="32"/>
      <c r="O60" s="32"/>
      <c r="P60" s="32"/>
    </row>
    <row r="61" spans="1:16" ht="19.5" customHeight="1" thickBot="1">
      <c r="A61" s="20"/>
      <c r="B61" s="21"/>
      <c r="C61" s="22"/>
      <c r="D61" s="22"/>
      <c r="E61" s="22"/>
      <c r="F61" s="22"/>
      <c r="G61" s="23"/>
      <c r="H61" s="36"/>
      <c r="I61" s="36"/>
      <c r="J61" s="36"/>
      <c r="K61" s="36"/>
      <c r="L61" s="36"/>
      <c r="M61" s="36"/>
      <c r="N61" s="32"/>
      <c r="O61" s="32"/>
      <c r="P61" s="32"/>
    </row>
    <row r="62" spans="1:16" ht="19.5" customHeight="1" thickBot="1">
      <c r="A62" s="230" t="s">
        <v>17</v>
      </c>
      <c r="B62" s="250"/>
      <c r="C62" s="250"/>
      <c r="D62" s="250"/>
      <c r="E62" s="250"/>
      <c r="F62" s="250"/>
      <c r="G62" s="251"/>
      <c r="H62" s="186"/>
      <c r="I62" s="186"/>
      <c r="J62" s="4"/>
      <c r="K62" s="4"/>
      <c r="L62" s="4"/>
      <c r="M62" s="4"/>
      <c r="N62" s="4"/>
      <c r="O62" s="4"/>
      <c r="P62" s="4"/>
    </row>
    <row r="63" spans="1:16" ht="19.5" customHeight="1" thickBot="1">
      <c r="A63" s="60" t="s">
        <v>43</v>
      </c>
      <c r="B63" s="202">
        <f>D63*0.15</f>
        <v>6686.55</v>
      </c>
      <c r="C63" s="203">
        <f>D63*0.85</f>
        <v>37890.45</v>
      </c>
      <c r="D63" s="203">
        <v>44577</v>
      </c>
      <c r="E63" s="203">
        <f>B63+2238-14</f>
        <v>8910.55</v>
      </c>
      <c r="F63" s="203">
        <f>C63+11870-78</f>
        <v>49682.45</v>
      </c>
      <c r="G63" s="204">
        <f>SUM(E63:F63)</f>
        <v>58593</v>
      </c>
      <c r="H63" s="125"/>
      <c r="I63" s="125"/>
      <c r="J63" s="125"/>
      <c r="K63" s="198"/>
      <c r="L63" s="125"/>
      <c r="M63" s="125"/>
      <c r="N63" s="125"/>
      <c r="O63" s="125"/>
      <c r="P63" s="125"/>
    </row>
    <row r="64" spans="1:16" ht="19.5" customHeight="1" thickBot="1">
      <c r="A64" s="254" t="s">
        <v>18</v>
      </c>
      <c r="B64" s="255"/>
      <c r="C64" s="255"/>
      <c r="D64" s="255"/>
      <c r="E64" s="255"/>
      <c r="F64" s="255"/>
      <c r="G64" s="256"/>
      <c r="H64" s="4"/>
      <c r="I64" s="186"/>
      <c r="J64" s="4"/>
      <c r="K64" s="186"/>
      <c r="L64" s="199"/>
      <c r="M64" s="4"/>
      <c r="N64" s="4"/>
      <c r="O64" s="4"/>
      <c r="P64" s="4"/>
    </row>
    <row r="65" spans="1:16" ht="19.5" customHeight="1">
      <c r="A65" s="14"/>
      <c r="B65" s="15"/>
      <c r="C65" s="16"/>
      <c r="D65" s="16"/>
      <c r="E65" s="16"/>
      <c r="F65" s="16"/>
      <c r="G65" s="18"/>
      <c r="H65" s="36"/>
      <c r="I65" s="36"/>
      <c r="J65" s="36"/>
      <c r="K65" s="36"/>
      <c r="L65" s="36"/>
      <c r="M65" s="36"/>
      <c r="N65" s="32"/>
      <c r="O65" s="32"/>
      <c r="P65" s="32"/>
    </row>
    <row r="66" spans="1:16" ht="5.25" customHeight="1" thickBot="1">
      <c r="A66" s="132"/>
      <c r="B66" s="117"/>
      <c r="C66" s="117"/>
      <c r="D66" s="117"/>
      <c r="E66" s="117"/>
      <c r="F66" s="117"/>
      <c r="G66" s="134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19.5" customHeight="1">
      <c r="A67" s="205" t="s">
        <v>19</v>
      </c>
      <c r="B67" s="73">
        <f aca="true" t="shared" si="3" ref="B67:G67">B60+B63</f>
        <v>6686.55</v>
      </c>
      <c r="C67" s="74">
        <f t="shared" si="3"/>
        <v>37890.45</v>
      </c>
      <c r="D67" s="74">
        <f t="shared" si="3"/>
        <v>44577</v>
      </c>
      <c r="E67" s="74">
        <f t="shared" si="3"/>
        <v>8927.55</v>
      </c>
      <c r="F67" s="74">
        <f t="shared" si="3"/>
        <v>49682.45</v>
      </c>
      <c r="G67" s="206">
        <f t="shared" si="3"/>
        <v>58610</v>
      </c>
      <c r="H67" s="36"/>
      <c r="I67" s="36"/>
      <c r="J67" s="36"/>
      <c r="K67" s="36"/>
      <c r="L67" s="36"/>
      <c r="M67" s="36"/>
      <c r="N67" s="32"/>
      <c r="O67" s="32"/>
      <c r="P67" s="32"/>
    </row>
    <row r="68" spans="1:16" ht="19.5" customHeight="1">
      <c r="A68" s="79" t="s">
        <v>4</v>
      </c>
      <c r="B68" s="145"/>
      <c r="C68" s="146"/>
      <c r="D68" s="146"/>
      <c r="E68" s="146"/>
      <c r="F68" s="146"/>
      <c r="G68" s="207"/>
      <c r="H68" s="147"/>
      <c r="I68" s="147"/>
      <c r="J68" s="147"/>
      <c r="K68" s="147"/>
      <c r="L68" s="147"/>
      <c r="M68" s="147"/>
      <c r="N68" s="147"/>
      <c r="O68" s="147"/>
      <c r="P68" s="133"/>
    </row>
    <row r="69" spans="1:16" ht="19.5" customHeight="1">
      <c r="A69" s="91" t="s">
        <v>20</v>
      </c>
      <c r="B69" s="153">
        <v>0</v>
      </c>
      <c r="C69" s="154">
        <v>0</v>
      </c>
      <c r="D69" s="154">
        <v>0</v>
      </c>
      <c r="E69" s="154">
        <v>17</v>
      </c>
      <c r="F69" s="154">
        <v>0</v>
      </c>
      <c r="G69" s="208">
        <v>17</v>
      </c>
      <c r="H69" s="148"/>
      <c r="I69" s="148"/>
      <c r="J69" s="117"/>
      <c r="K69" s="200"/>
      <c r="L69" s="117"/>
      <c r="M69" s="117"/>
      <c r="N69" s="117"/>
      <c r="O69" s="117"/>
      <c r="P69" s="117"/>
    </row>
    <row r="70" spans="1:16" ht="19.5" customHeight="1">
      <c r="A70" s="91" t="s">
        <v>21</v>
      </c>
      <c r="B70" s="173">
        <f>B63</f>
        <v>6686.55</v>
      </c>
      <c r="C70" s="174">
        <f>C63</f>
        <v>37890.45</v>
      </c>
      <c r="D70" s="174">
        <f>SUM(B70:C70)</f>
        <v>44577</v>
      </c>
      <c r="E70" s="174">
        <f>E63</f>
        <v>8910.55</v>
      </c>
      <c r="F70" s="174">
        <f>F63</f>
        <v>49682.45</v>
      </c>
      <c r="G70" s="209">
        <f>G63</f>
        <v>58593</v>
      </c>
      <c r="H70" s="148"/>
      <c r="I70" s="187"/>
      <c r="J70" s="117"/>
      <c r="K70" s="117"/>
      <c r="L70" s="117"/>
      <c r="M70" s="117"/>
      <c r="N70" s="117"/>
      <c r="O70" s="117"/>
      <c r="P70" s="117"/>
    </row>
    <row r="71" spans="1:16" ht="19.5" customHeight="1">
      <c r="A71" s="91" t="s">
        <v>38</v>
      </c>
      <c r="B71" s="98"/>
      <c r="C71" s="84"/>
      <c r="D71" s="84"/>
      <c r="E71" s="84"/>
      <c r="F71" s="84"/>
      <c r="G71" s="99"/>
      <c r="H71" s="148"/>
      <c r="I71" s="148"/>
      <c r="J71" s="117"/>
      <c r="K71" s="117"/>
      <c r="L71" s="117"/>
      <c r="M71" s="117"/>
      <c r="N71" s="117"/>
      <c r="O71" s="117"/>
      <c r="P71" s="117"/>
    </row>
    <row r="72" spans="1:16" ht="19.5" customHeight="1">
      <c r="A72" s="91" t="s">
        <v>23</v>
      </c>
      <c r="B72" s="98"/>
      <c r="C72" s="84"/>
      <c r="D72" s="84"/>
      <c r="E72" s="84"/>
      <c r="F72" s="84"/>
      <c r="G72" s="99"/>
      <c r="H72" s="148"/>
      <c r="I72" s="148"/>
      <c r="J72" s="117"/>
      <c r="K72" s="117"/>
      <c r="L72" s="117"/>
      <c r="M72" s="117"/>
      <c r="N72" s="117"/>
      <c r="O72" s="117"/>
      <c r="P72" s="117"/>
    </row>
    <row r="73" spans="1:16" ht="19.5" customHeight="1">
      <c r="A73" s="91" t="s">
        <v>24</v>
      </c>
      <c r="B73" s="102"/>
      <c r="C73" s="103"/>
      <c r="D73" s="103"/>
      <c r="E73" s="103"/>
      <c r="F73" s="103"/>
      <c r="G73" s="104"/>
      <c r="H73" s="149"/>
      <c r="I73" s="149"/>
      <c r="J73" s="117"/>
      <c r="K73" s="117"/>
      <c r="L73" s="117"/>
      <c r="M73" s="117"/>
      <c r="N73" s="117"/>
      <c r="O73" s="117"/>
      <c r="P73" s="117"/>
    </row>
    <row r="74" spans="1:16" ht="19.5" customHeight="1">
      <c r="A74" s="91"/>
      <c r="B74" s="102"/>
      <c r="C74" s="103"/>
      <c r="D74" s="103"/>
      <c r="E74" s="103"/>
      <c r="F74" s="103"/>
      <c r="G74" s="104"/>
      <c r="H74" s="149"/>
      <c r="I74" s="149"/>
      <c r="J74" s="117"/>
      <c r="K74" s="117"/>
      <c r="L74" s="117"/>
      <c r="M74" s="117"/>
      <c r="N74" s="117"/>
      <c r="O74" s="117"/>
      <c r="P74" s="117"/>
    </row>
    <row r="75" spans="1:16" ht="19.5" customHeight="1">
      <c r="A75" s="91"/>
      <c r="B75" s="150"/>
      <c r="C75" s="151"/>
      <c r="D75" s="151"/>
      <c r="E75" s="151"/>
      <c r="F75" s="151"/>
      <c r="G75" s="152"/>
      <c r="H75" s="116"/>
      <c r="I75" s="116"/>
      <c r="J75" s="117"/>
      <c r="K75" s="117"/>
      <c r="L75" s="117"/>
      <c r="M75" s="117"/>
      <c r="N75" s="117"/>
      <c r="O75" s="117"/>
      <c r="P75" s="117"/>
    </row>
    <row r="76" spans="1:16" ht="19.5" customHeight="1" thickBot="1">
      <c r="A76" s="19" t="s">
        <v>25</v>
      </c>
      <c r="B76" s="106"/>
      <c r="C76" s="107"/>
      <c r="D76" s="107"/>
      <c r="E76" s="107"/>
      <c r="F76" s="107"/>
      <c r="G76" s="108"/>
      <c r="H76" s="116"/>
      <c r="I76" s="116"/>
      <c r="J76" s="117"/>
      <c r="K76" s="117"/>
      <c r="L76" s="117"/>
      <c r="M76" s="117"/>
      <c r="N76" s="117"/>
      <c r="O76" s="117"/>
      <c r="P76" s="117"/>
    </row>
    <row r="77" spans="1:7" ht="31.5" customHeight="1">
      <c r="A77" s="252" t="s">
        <v>37</v>
      </c>
      <c r="B77" s="252"/>
      <c r="C77" s="252"/>
      <c r="D77" s="252"/>
      <c r="E77" s="252"/>
      <c r="F77" s="252"/>
      <c r="G77" s="252"/>
    </row>
    <row r="78" ht="15.75">
      <c r="A78" s="5" t="s">
        <v>53</v>
      </c>
    </row>
    <row r="79" ht="19.5" customHeight="1"/>
    <row r="80" spans="1:6" ht="39.75" customHeight="1">
      <c r="A80" s="38" t="s">
        <v>49</v>
      </c>
      <c r="B80" s="141" t="s">
        <v>51</v>
      </c>
      <c r="C80" s="141"/>
      <c r="E80" s="257" t="s">
        <v>52</v>
      </c>
      <c r="F80" s="257"/>
    </row>
    <row r="81" spans="1:3" ht="19.5" customHeight="1">
      <c r="A81" s="38" t="s">
        <v>6</v>
      </c>
      <c r="B81" s="253" t="s">
        <v>6</v>
      </c>
      <c r="C81" s="253"/>
    </row>
    <row r="82" ht="19.5" customHeight="1"/>
    <row r="83" ht="19.5" customHeight="1"/>
    <row r="84" ht="19.5" customHeight="1"/>
    <row r="85" ht="19.5" customHeight="1"/>
    <row r="86" ht="19.5" customHeight="1"/>
  </sheetData>
  <mergeCells count="38">
    <mergeCell ref="B81:C81"/>
    <mergeCell ref="A62:G62"/>
    <mergeCell ref="A64:G64"/>
    <mergeCell ref="A77:G77"/>
    <mergeCell ref="E80:F80"/>
    <mergeCell ref="N55:P56"/>
    <mergeCell ref="B56:D56"/>
    <mergeCell ref="E56:G56"/>
    <mergeCell ref="A59:G59"/>
    <mergeCell ref="A55:A58"/>
    <mergeCell ref="B55:G55"/>
    <mergeCell ref="H55:J56"/>
    <mergeCell ref="K55:M56"/>
    <mergeCell ref="A36:M36"/>
    <mergeCell ref="A38:M38"/>
    <mergeCell ref="A41:M41"/>
    <mergeCell ref="A52:M52"/>
    <mergeCell ref="A32:A35"/>
    <mergeCell ref="B32:M32"/>
    <mergeCell ref="N32:P33"/>
    <mergeCell ref="B33:D33"/>
    <mergeCell ref="E33:G33"/>
    <mergeCell ref="H33:J33"/>
    <mergeCell ref="K33:M33"/>
    <mergeCell ref="A12:P12"/>
    <mergeCell ref="A14:P14"/>
    <mergeCell ref="A17:P17"/>
    <mergeCell ref="A21:J21"/>
    <mergeCell ref="O3:P3"/>
    <mergeCell ref="A5:O5"/>
    <mergeCell ref="A8:A11"/>
    <mergeCell ref="B8:G8"/>
    <mergeCell ref="H8:J9"/>
    <mergeCell ref="K8:M9"/>
    <mergeCell ref="N8:P9"/>
    <mergeCell ref="B9:D9"/>
    <mergeCell ref="E9:G9"/>
    <mergeCell ref="D6:I6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