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164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<sst xmlns="http://schemas.openxmlformats.org/spreadsheetml/2006/main" count="50" uniqueCount="39">
  <si>
    <t>Výdaje účelově určené na financování programů reprodukce majetku vedených v ISPROFIN</t>
  </si>
  <si>
    <t>Období:</t>
  </si>
  <si>
    <t>Kapitola:</t>
  </si>
  <si>
    <t>312 - MF</t>
  </si>
  <si>
    <t xml:space="preserve">  (v tis.Kč)</t>
  </si>
  <si>
    <t xml:space="preserve">Evidenční </t>
  </si>
  <si>
    <t xml:space="preserve">           Kapitálové výdaje celkem</t>
  </si>
  <si>
    <t xml:space="preserve">Běžné výdaje účelově určené na financování programů reprodukce majetku </t>
  </si>
  <si>
    <t>Výdaje účelově určené na financování programů reprodukce majetku celkem</t>
  </si>
  <si>
    <t>číslo</t>
  </si>
  <si>
    <t>Název programu</t>
  </si>
  <si>
    <t>Rozpočet</t>
  </si>
  <si>
    <t>Skutečnost</t>
  </si>
  <si>
    <t>%</t>
  </si>
  <si>
    <t>rozpočet</t>
  </si>
  <si>
    <t>skutečnost</t>
  </si>
  <si>
    <t>programu</t>
  </si>
  <si>
    <t>schválený</t>
  </si>
  <si>
    <t>po změnách</t>
  </si>
  <si>
    <t>plnění</t>
  </si>
  <si>
    <t>Rozvoj a obnova mat. tech. základny systému řízení MF</t>
  </si>
  <si>
    <t>Výstavba, obnova a provozování Státní pokladny</t>
  </si>
  <si>
    <t>Pořízení, obnova a provozování ICT územních fin. orgánů</t>
  </si>
  <si>
    <t>Rozvoj a obnova mat. tech. základny územních fin. orgánů</t>
  </si>
  <si>
    <t>x</t>
  </si>
  <si>
    <t>Rozvoj a obnova mat. tech. zabezpečení CS</t>
  </si>
  <si>
    <t>Rozvoj a obnova mat. tech. základny ÚZSVM</t>
  </si>
  <si>
    <t>Rozvoj a obnova mat. tech. Základny syst. řízení MF</t>
  </si>
  <si>
    <t>Rozvoj a obnova mat. tech základny územních fin. orgánů</t>
  </si>
  <si>
    <t>Rozvoj a obnova mat.technické základny CS</t>
  </si>
  <si>
    <t>Rozvoj a obnova met. tech. základny ÚZSVM</t>
  </si>
  <si>
    <t xml:space="preserve">Výstavba,obnova a provozování centrálně řízených ICT </t>
  </si>
  <si>
    <t>resortu MF</t>
  </si>
  <si>
    <t>Celkem za všechny  programy</t>
  </si>
  <si>
    <t>Vypracoval : ing. Stejskalová, 257043198</t>
  </si>
  <si>
    <t>Kontroloval: ing. Salinger, 257042667</t>
  </si>
  <si>
    <t>Datum: 16.3.2009</t>
  </si>
  <si>
    <t>(příjmení, telefon, podpis)</t>
  </si>
  <si>
    <t>Tabulka č. 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</si>
</sst>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12"/>
      <name val="Times New Roman CE"/>
      <family val="1"/>
    </font>
    <font>
      <sz val="14"/>
      <name val="Arial CE"/>
      <family val="2"/>
    </font>
    <font>
      <b/>
      <sz val="18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22"/>
      <name val="Times New Roman CE"/>
      <family val="1"/>
    </font>
    <font>
      <sz val="16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13" xfId="0" applyFont="1" applyBorder="1" applyAlignment="1">
      <alignment horizontal="center" vertical="top"/>
    </xf>
    <xf numFmtId="0" fontId="8" fillId="0" borderId="2" xfId="0" applyFont="1" applyBorder="1" applyAlignment="1">
      <alignment/>
    </xf>
    <xf numFmtId="0" fontId="8" fillId="0" borderId="14" xfId="0" applyFont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3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 vertical="top"/>
    </xf>
    <xf numFmtId="3" fontId="8" fillId="0" borderId="11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vertical="top"/>
    </xf>
    <xf numFmtId="4" fontId="8" fillId="0" borderId="17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0" xfId="0" applyFont="1" applyFill="1" applyAlignment="1">
      <alignment/>
    </xf>
    <xf numFmtId="3" fontId="8" fillId="0" borderId="5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8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OUCKOR\Local%20Settings\Temporary%20Internet%20Files\OLK5F\312%20-%2012-2008%20invp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 prog."/>
      <sheetName val="OSS prog. (sestava MUZO) (2)"/>
      <sheetName val="tab dle progr."/>
      <sheetName val="List1"/>
      <sheetName val="List2"/>
      <sheetName val="OSS prog. (sestava MUZO)"/>
    </sheetNames>
    <sheetDataSet>
      <sheetData sheetId="5">
        <row r="13">
          <cell r="G13">
            <v>33255</v>
          </cell>
        </row>
        <row r="14">
          <cell r="F14">
            <v>41136</v>
          </cell>
          <cell r="G14">
            <v>12647</v>
          </cell>
        </row>
        <row r="34">
          <cell r="E34">
            <v>146765</v>
          </cell>
        </row>
        <row r="42">
          <cell r="F42">
            <v>226803</v>
          </cell>
          <cell r="G42">
            <v>119229</v>
          </cell>
        </row>
        <row r="55">
          <cell r="E55">
            <v>140067</v>
          </cell>
          <cell r="F55">
            <v>122085</v>
          </cell>
          <cell r="G55">
            <v>51086</v>
          </cell>
        </row>
        <row r="56">
          <cell r="E56">
            <v>254602</v>
          </cell>
          <cell r="F56">
            <v>311584</v>
          </cell>
          <cell r="G56">
            <v>234640</v>
          </cell>
        </row>
        <row r="62">
          <cell r="G62">
            <v>47655</v>
          </cell>
        </row>
        <row r="63">
          <cell r="G63">
            <v>54273</v>
          </cell>
        </row>
        <row r="88">
          <cell r="G88">
            <v>60542</v>
          </cell>
        </row>
        <row r="89">
          <cell r="G89">
            <v>101119</v>
          </cell>
        </row>
        <row r="91">
          <cell r="E91">
            <v>31825</v>
          </cell>
          <cell r="F91">
            <v>28200</v>
          </cell>
          <cell r="G91">
            <v>25139</v>
          </cell>
        </row>
        <row r="92">
          <cell r="E92">
            <v>28175</v>
          </cell>
          <cell r="F92">
            <v>31800</v>
          </cell>
          <cell r="G92">
            <v>26408</v>
          </cell>
        </row>
        <row r="94">
          <cell r="G94">
            <v>960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75" zoomScaleNormal="75" workbookViewId="0" topLeftCell="A1">
      <selection activeCell="D5" sqref="D5"/>
    </sheetView>
  </sheetViews>
  <sheetFormatPr defaultColWidth="9.140625" defaultRowHeight="12.75"/>
  <cols>
    <col min="1" max="1" width="13.8515625" style="1" customWidth="1"/>
    <col min="2" max="2" width="60.00390625" style="1" bestFit="1" customWidth="1"/>
    <col min="3" max="3" width="12.7109375" style="1" customWidth="1"/>
    <col min="4" max="4" width="14.00390625" style="1" customWidth="1"/>
    <col min="5" max="5" width="13.140625" style="1" customWidth="1"/>
    <col min="6" max="6" width="8.57421875" style="1" customWidth="1"/>
    <col min="7" max="7" width="13.140625" style="1" bestFit="1" customWidth="1"/>
    <col min="8" max="8" width="14.140625" style="1" customWidth="1"/>
    <col min="9" max="9" width="13.28125" style="1" customWidth="1"/>
    <col min="10" max="10" width="9.140625" style="1" customWidth="1"/>
    <col min="11" max="11" width="13.57421875" style="1" customWidth="1"/>
    <col min="12" max="12" width="14.7109375" style="1" customWidth="1"/>
    <col min="13" max="13" width="13.140625" style="1" bestFit="1" customWidth="1"/>
    <col min="14" max="14" width="9.57421875" style="1" customWidth="1"/>
    <col min="15" max="16384" width="7.8515625" style="1" customWidth="1"/>
  </cols>
  <sheetData>
    <row r="1" ht="18">
      <c r="N1" s="90" t="s">
        <v>38</v>
      </c>
    </row>
    <row r="2" spans="1:14" s="4" customFormat="1" ht="21" customHeight="1">
      <c r="A2" s="2"/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5"/>
      <c r="N2" s="6"/>
    </row>
    <row r="3" spans="1:14" s="4" customFormat="1" ht="21" customHeight="1">
      <c r="A3" s="2"/>
      <c r="B3" s="3"/>
      <c r="C3" s="3"/>
      <c r="D3" s="3"/>
      <c r="E3" s="3"/>
      <c r="F3" s="3"/>
      <c r="G3" s="3"/>
      <c r="H3" s="3"/>
      <c r="M3" s="5"/>
      <c r="N3" s="6"/>
    </row>
    <row r="4" spans="1:14" ht="27.75">
      <c r="A4" s="7" t="s">
        <v>1</v>
      </c>
      <c r="B4" s="8">
        <v>2008</v>
      </c>
      <c r="C4" s="9"/>
      <c r="D4" s="9"/>
      <c r="E4" s="10"/>
      <c r="F4" s="10"/>
      <c r="G4" s="10"/>
      <c r="H4" s="10"/>
      <c r="N4" s="11"/>
    </row>
    <row r="5" spans="1:14" ht="19.5" customHeight="1">
      <c r="A5" s="7"/>
      <c r="B5" s="8"/>
      <c r="C5" s="9"/>
      <c r="D5" s="9"/>
      <c r="E5" s="10"/>
      <c r="F5" s="10"/>
      <c r="G5" s="10"/>
      <c r="H5" s="10"/>
      <c r="N5" s="11"/>
    </row>
    <row r="6" spans="1:14" ht="31.5" customHeight="1">
      <c r="A6" s="7" t="s">
        <v>2</v>
      </c>
      <c r="B6" s="12" t="s">
        <v>3</v>
      </c>
      <c r="C6" s="13"/>
      <c r="N6" s="14" t="s">
        <v>4</v>
      </c>
    </row>
    <row r="7" spans="1:14" ht="20.25" customHeight="1" thickBot="1">
      <c r="A7" s="7"/>
      <c r="C7" s="13"/>
      <c r="M7" s="15"/>
      <c r="N7" s="16"/>
    </row>
    <row r="8" spans="1:14" s="23" customFormat="1" ht="30" customHeight="1" thickBot="1">
      <c r="A8" s="17" t="s">
        <v>5</v>
      </c>
      <c r="B8" s="18"/>
      <c r="C8" s="19" t="s">
        <v>6</v>
      </c>
      <c r="D8" s="20"/>
      <c r="E8" s="21"/>
      <c r="F8" s="22"/>
      <c r="G8" s="91" t="s">
        <v>7</v>
      </c>
      <c r="H8" s="92"/>
      <c r="I8" s="92"/>
      <c r="J8" s="93"/>
      <c r="K8" s="91" t="s">
        <v>8</v>
      </c>
      <c r="L8" s="92"/>
      <c r="M8" s="92"/>
      <c r="N8" s="93"/>
    </row>
    <row r="9" spans="1:14" s="23" customFormat="1" ht="15.75" thickBot="1">
      <c r="A9" s="24" t="s">
        <v>9</v>
      </c>
      <c r="B9" s="25" t="s">
        <v>10</v>
      </c>
      <c r="C9" s="26" t="s">
        <v>11</v>
      </c>
      <c r="D9" s="27"/>
      <c r="E9" s="28" t="s">
        <v>12</v>
      </c>
      <c r="F9" s="29" t="s">
        <v>13</v>
      </c>
      <c r="G9" s="26" t="s">
        <v>14</v>
      </c>
      <c r="H9" s="27"/>
      <c r="I9" s="28" t="s">
        <v>15</v>
      </c>
      <c r="J9" s="29" t="s">
        <v>13</v>
      </c>
      <c r="K9" s="26" t="s">
        <v>11</v>
      </c>
      <c r="L9" s="27"/>
      <c r="M9" s="28" t="s">
        <v>12</v>
      </c>
      <c r="N9" s="29" t="s">
        <v>13</v>
      </c>
    </row>
    <row r="10" spans="1:14" s="23" customFormat="1" ht="15.75" thickBot="1">
      <c r="A10" s="30" t="s">
        <v>16</v>
      </c>
      <c r="B10" s="31"/>
      <c r="C10" s="32" t="s">
        <v>17</v>
      </c>
      <c r="D10" s="33" t="s">
        <v>18</v>
      </c>
      <c r="E10" s="34"/>
      <c r="F10" s="35" t="s">
        <v>19</v>
      </c>
      <c r="G10" s="32" t="s">
        <v>17</v>
      </c>
      <c r="H10" s="33" t="s">
        <v>18</v>
      </c>
      <c r="I10" s="34"/>
      <c r="J10" s="35" t="s">
        <v>19</v>
      </c>
      <c r="K10" s="32" t="s">
        <v>17</v>
      </c>
      <c r="L10" s="33" t="s">
        <v>18</v>
      </c>
      <c r="M10" s="34"/>
      <c r="N10" s="35" t="s">
        <v>19</v>
      </c>
    </row>
    <row r="11" spans="1:14" s="23" customFormat="1" ht="15">
      <c r="A11" s="24"/>
      <c r="B11" s="36"/>
      <c r="C11" s="37"/>
      <c r="D11" s="38"/>
      <c r="E11" s="39"/>
      <c r="F11" s="40"/>
      <c r="G11" s="41"/>
      <c r="H11" s="38"/>
      <c r="I11" s="42"/>
      <c r="J11" s="43"/>
      <c r="K11" s="41"/>
      <c r="L11" s="38"/>
      <c r="M11" s="42"/>
      <c r="N11" s="43"/>
    </row>
    <row r="12" spans="1:15" s="23" customFormat="1" ht="15">
      <c r="A12" s="44">
        <v>112010</v>
      </c>
      <c r="B12" s="45" t="s">
        <v>20</v>
      </c>
      <c r="C12" s="46">
        <v>200970</v>
      </c>
      <c r="D12" s="47">
        <v>193671</v>
      </c>
      <c r="E12" s="48">
        <f>107235+4499+192-14</f>
        <v>111912</v>
      </c>
      <c r="F12" s="49">
        <f>+E12/D12*100</f>
        <v>57.78459346004306</v>
      </c>
      <c r="G12" s="46">
        <v>348137</v>
      </c>
      <c r="H12" s="47">
        <f>174584+167372</f>
        <v>341956</v>
      </c>
      <c r="I12" s="48">
        <v>298549</v>
      </c>
      <c r="J12" s="49">
        <f>+I12/G12*100</f>
        <v>85.75618219264256</v>
      </c>
      <c r="K12" s="46">
        <f>+C12+G12</f>
        <v>549107</v>
      </c>
      <c r="L12" s="47">
        <f>+H12+D12</f>
        <v>535627</v>
      </c>
      <c r="M12" s="48">
        <f>+I12+E12</f>
        <v>410461</v>
      </c>
      <c r="N12" s="49">
        <f>+M12/L12*100</f>
        <v>76.63187255310132</v>
      </c>
      <c r="O12" s="50"/>
    </row>
    <row r="13" spans="1:15" ht="15.75">
      <c r="A13" s="51"/>
      <c r="B13" s="52"/>
      <c r="C13" s="53"/>
      <c r="D13" s="54"/>
      <c r="E13" s="55"/>
      <c r="F13" s="56"/>
      <c r="G13" s="53"/>
      <c r="H13" s="54"/>
      <c r="I13" s="55"/>
      <c r="J13" s="57"/>
      <c r="K13" s="53"/>
      <c r="L13" s="55"/>
      <c r="M13" s="58"/>
      <c r="N13" s="57"/>
      <c r="O13" s="59"/>
    </row>
    <row r="14" spans="1:15" s="23" customFormat="1" ht="15">
      <c r="A14" s="44">
        <v>112090</v>
      </c>
      <c r="B14" s="60" t="s">
        <v>21</v>
      </c>
      <c r="C14" s="61">
        <v>107736</v>
      </c>
      <c r="D14" s="62">
        <f>37519+158845</f>
        <v>196364</v>
      </c>
      <c r="E14" s="63">
        <f>+'[1]OSS prog. (sestava MUZO)'!G13</f>
        <v>33255</v>
      </c>
      <c r="F14" s="64">
        <f>+E14/D14*100</f>
        <v>16.93538530484203</v>
      </c>
      <c r="G14" s="61">
        <v>129764</v>
      </c>
      <c r="H14" s="62">
        <f>+'[1]OSS prog. (sestava MUZO)'!F14</f>
        <v>41136</v>
      </c>
      <c r="I14" s="63">
        <f>+'[1]OSS prog. (sestava MUZO)'!G14</f>
        <v>12647</v>
      </c>
      <c r="J14" s="65">
        <f>+I14/H14*100</f>
        <v>30.744360171139633</v>
      </c>
      <c r="K14" s="61">
        <f>+C14+G14</f>
        <v>237500</v>
      </c>
      <c r="L14" s="63">
        <f>+H14+D14</f>
        <v>237500</v>
      </c>
      <c r="M14" s="66">
        <f>+I14+E14</f>
        <v>45902</v>
      </c>
      <c r="N14" s="65">
        <f>+M14/L14*100</f>
        <v>19.327157894736843</v>
      </c>
      <c r="O14" s="50"/>
    </row>
    <row r="15" spans="1:15" ht="15.75">
      <c r="A15" s="51"/>
      <c r="B15" s="52"/>
      <c r="C15" s="53"/>
      <c r="D15" s="54"/>
      <c r="E15" s="55"/>
      <c r="F15" s="56"/>
      <c r="G15" s="53"/>
      <c r="H15" s="54"/>
      <c r="I15" s="55"/>
      <c r="J15" s="57"/>
      <c r="K15" s="53"/>
      <c r="L15" s="55"/>
      <c r="M15" s="58"/>
      <c r="N15" s="57"/>
      <c r="O15" s="59"/>
    </row>
    <row r="16" spans="1:15" s="23" customFormat="1" ht="15">
      <c r="A16" s="44">
        <v>112110</v>
      </c>
      <c r="B16" s="60" t="s">
        <v>22</v>
      </c>
      <c r="C16" s="61">
        <v>432395</v>
      </c>
      <c r="D16" s="62">
        <v>459276</v>
      </c>
      <c r="E16" s="63">
        <v>454491</v>
      </c>
      <c r="F16" s="64">
        <f>+E16/D16*100</f>
        <v>98.95814281608445</v>
      </c>
      <c r="G16" s="61">
        <v>534685</v>
      </c>
      <c r="H16" s="63">
        <v>528644</v>
      </c>
      <c r="I16" s="66">
        <v>511661</v>
      </c>
      <c r="J16" s="65">
        <f>+I16/H16*100</f>
        <v>96.78744107565772</v>
      </c>
      <c r="K16" s="61">
        <f>+C16+G16</f>
        <v>967080</v>
      </c>
      <c r="L16" s="63">
        <f>+H16+D16</f>
        <v>987920</v>
      </c>
      <c r="M16" s="66">
        <f>+I16+E16</f>
        <v>966152</v>
      </c>
      <c r="N16" s="65">
        <f>+M16/L16*100</f>
        <v>97.79658271924852</v>
      </c>
      <c r="O16" s="50"/>
    </row>
    <row r="17" spans="1:15" s="23" customFormat="1" ht="15">
      <c r="A17" s="24"/>
      <c r="B17" s="60"/>
      <c r="C17" s="61"/>
      <c r="D17" s="63"/>
      <c r="E17" s="66"/>
      <c r="F17" s="64"/>
      <c r="G17" s="61"/>
      <c r="H17" s="63"/>
      <c r="I17" s="66"/>
      <c r="J17" s="65"/>
      <c r="K17" s="61"/>
      <c r="L17" s="63"/>
      <c r="M17" s="66"/>
      <c r="N17" s="65"/>
      <c r="O17" s="50"/>
    </row>
    <row r="18" spans="1:15" s="23" customFormat="1" ht="15">
      <c r="A18" s="44">
        <v>112120</v>
      </c>
      <c r="B18" s="60" t="s">
        <v>23</v>
      </c>
      <c r="C18" s="61">
        <f>+'[1]OSS prog. (sestava MUZO)'!E34</f>
        <v>146765</v>
      </c>
      <c r="D18" s="63">
        <f>+'[1]OSS prog. (sestava MUZO)'!F42</f>
        <v>226803</v>
      </c>
      <c r="E18" s="66">
        <f>+'[1]OSS prog. (sestava MUZO)'!G42</f>
        <v>119229</v>
      </c>
      <c r="F18" s="64">
        <f>+E18/D18*100</f>
        <v>52.56941045753363</v>
      </c>
      <c r="G18" s="61">
        <v>0</v>
      </c>
      <c r="H18" s="63">
        <v>0</v>
      </c>
      <c r="I18" s="66">
        <v>0</v>
      </c>
      <c r="J18" s="65" t="s">
        <v>24</v>
      </c>
      <c r="K18" s="61">
        <f>+C18+G18</f>
        <v>146765</v>
      </c>
      <c r="L18" s="63">
        <f>+D18+H18</f>
        <v>226803</v>
      </c>
      <c r="M18" s="66">
        <f>+I18+E18</f>
        <v>119229</v>
      </c>
      <c r="N18" s="65">
        <f>+M18/L18*100</f>
        <v>52.56941045753363</v>
      </c>
      <c r="O18" s="50"/>
    </row>
    <row r="19" spans="1:15" s="23" customFormat="1" ht="15">
      <c r="A19" s="24"/>
      <c r="B19" s="60"/>
      <c r="C19" s="61"/>
      <c r="D19" s="63"/>
      <c r="E19" s="66"/>
      <c r="F19" s="64"/>
      <c r="G19" s="61"/>
      <c r="H19" s="63"/>
      <c r="I19" s="66"/>
      <c r="J19" s="65"/>
      <c r="K19" s="61"/>
      <c r="L19" s="63"/>
      <c r="M19" s="66"/>
      <c r="N19" s="65"/>
      <c r="O19" s="50"/>
    </row>
    <row r="20" spans="1:15" s="23" customFormat="1" ht="15">
      <c r="A20" s="44">
        <v>112210</v>
      </c>
      <c r="B20" s="60" t="s">
        <v>25</v>
      </c>
      <c r="C20" s="61">
        <v>354569</v>
      </c>
      <c r="D20" s="62">
        <v>301933</v>
      </c>
      <c r="E20" s="63">
        <v>223483</v>
      </c>
      <c r="F20" s="64">
        <f>+E20/D20*100</f>
        <v>74.01741445949929</v>
      </c>
      <c r="G20" s="61">
        <v>213690</v>
      </c>
      <c r="H20" s="62">
        <v>244604</v>
      </c>
      <c r="I20" s="63">
        <v>207405</v>
      </c>
      <c r="J20" s="65">
        <f>+I20/H20*100</f>
        <v>84.79215384866968</v>
      </c>
      <c r="K20" s="61">
        <f>SUM(C20+G20)</f>
        <v>568259</v>
      </c>
      <c r="L20" s="63">
        <f>SUM(D20+H20)</f>
        <v>546537</v>
      </c>
      <c r="M20" s="66">
        <f>SUM(E20+I20)</f>
        <v>430888</v>
      </c>
      <c r="N20" s="65">
        <v>78.8</v>
      </c>
      <c r="O20" s="50"/>
    </row>
    <row r="21" spans="1:15" s="23" customFormat="1" ht="15">
      <c r="A21" s="24"/>
      <c r="B21" s="60"/>
      <c r="C21" s="61"/>
      <c r="D21" s="63"/>
      <c r="E21" s="66"/>
      <c r="F21" s="64"/>
      <c r="G21" s="61"/>
      <c r="H21" s="63"/>
      <c r="I21" s="66"/>
      <c r="J21" s="65"/>
      <c r="K21" s="61"/>
      <c r="L21" s="63"/>
      <c r="M21" s="66"/>
      <c r="N21" s="65"/>
      <c r="O21" s="50"/>
    </row>
    <row r="22" spans="1:15" s="23" customFormat="1" ht="15">
      <c r="A22" s="44">
        <v>112310</v>
      </c>
      <c r="B22" s="60" t="s">
        <v>26</v>
      </c>
      <c r="C22" s="61">
        <f>+'[1]OSS prog. (sestava MUZO)'!E55</f>
        <v>140067</v>
      </c>
      <c r="D22" s="63">
        <f>+'[1]OSS prog. (sestava MUZO)'!F55</f>
        <v>122085</v>
      </c>
      <c r="E22" s="66">
        <f>+'[1]OSS prog. (sestava MUZO)'!G55</f>
        <v>51086</v>
      </c>
      <c r="F22" s="64">
        <f>+E22/D22*100</f>
        <v>41.844616455748046</v>
      </c>
      <c r="G22" s="61">
        <f>+'[1]OSS prog. (sestava MUZO)'!E56</f>
        <v>254602</v>
      </c>
      <c r="H22" s="63">
        <f>+'[1]OSS prog. (sestava MUZO)'!F56</f>
        <v>311584</v>
      </c>
      <c r="I22" s="66">
        <f>+'[1]OSS prog. (sestava MUZO)'!G56</f>
        <v>234640</v>
      </c>
      <c r="J22" s="65">
        <f>+I22/H22*100</f>
        <v>75.30553558590942</v>
      </c>
      <c r="K22" s="61">
        <f>+G22+C22</f>
        <v>394669</v>
      </c>
      <c r="L22" s="63">
        <f>+H22+D22</f>
        <v>433669</v>
      </c>
      <c r="M22" s="66">
        <f>+I22+E22</f>
        <v>285726</v>
      </c>
      <c r="N22" s="65">
        <f>+M22/L22*100</f>
        <v>65.88573312826142</v>
      </c>
      <c r="O22" s="50"/>
    </row>
    <row r="23" spans="1:15" s="23" customFormat="1" ht="15">
      <c r="A23" s="24"/>
      <c r="B23" s="60"/>
      <c r="C23" s="61"/>
      <c r="D23" s="63"/>
      <c r="E23" s="66"/>
      <c r="F23" s="64"/>
      <c r="G23" s="61"/>
      <c r="H23" s="63"/>
      <c r="I23" s="66"/>
      <c r="J23" s="65"/>
      <c r="K23" s="61"/>
      <c r="L23" s="63"/>
      <c r="M23" s="66"/>
      <c r="N23" s="65"/>
      <c r="O23" s="50"/>
    </row>
    <row r="24" spans="1:15" s="23" customFormat="1" ht="15">
      <c r="A24" s="44">
        <v>212010</v>
      </c>
      <c r="B24" s="60" t="s">
        <v>27</v>
      </c>
      <c r="C24" s="61">
        <v>0</v>
      </c>
      <c r="D24" s="63">
        <v>0</v>
      </c>
      <c r="E24" s="66">
        <f>+'[1]OSS prog. (sestava MUZO)'!G62</f>
        <v>47655</v>
      </c>
      <c r="F24" s="64"/>
      <c r="G24" s="61">
        <v>0</v>
      </c>
      <c r="H24" s="63">
        <v>0</v>
      </c>
      <c r="I24" s="66">
        <f>+'[1]OSS prog. (sestava MUZO)'!G63</f>
        <v>54273</v>
      </c>
      <c r="J24" s="65"/>
      <c r="K24" s="61">
        <v>0</v>
      </c>
      <c r="L24" s="63">
        <v>0</v>
      </c>
      <c r="M24" s="66">
        <f>+I24+E24</f>
        <v>101928</v>
      </c>
      <c r="N24" s="65"/>
      <c r="O24" s="50"/>
    </row>
    <row r="25" spans="1:15" s="23" customFormat="1" ht="15">
      <c r="A25" s="24"/>
      <c r="B25" s="60"/>
      <c r="C25" s="61"/>
      <c r="D25" s="63"/>
      <c r="E25" s="66"/>
      <c r="F25" s="64"/>
      <c r="G25" s="61"/>
      <c r="H25" s="63"/>
      <c r="I25" s="66"/>
      <c r="J25" s="65"/>
      <c r="K25" s="61"/>
      <c r="L25" s="63"/>
      <c r="M25" s="66"/>
      <c r="N25" s="65"/>
      <c r="O25" s="50"/>
    </row>
    <row r="26" spans="1:15" s="23" customFormat="1" ht="15">
      <c r="A26" s="44">
        <v>212110</v>
      </c>
      <c r="B26" s="60" t="s">
        <v>28</v>
      </c>
      <c r="C26" s="61">
        <v>45918</v>
      </c>
      <c r="D26" s="63">
        <v>45846</v>
      </c>
      <c r="E26" s="66">
        <v>254492</v>
      </c>
      <c r="F26" s="64">
        <f>+E26/D26*100</f>
        <v>555.1018627579288</v>
      </c>
      <c r="G26" s="61">
        <v>0</v>
      </c>
      <c r="H26" s="63">
        <v>0</v>
      </c>
      <c r="I26" s="66">
        <v>2223</v>
      </c>
      <c r="J26" s="65"/>
      <c r="K26" s="61">
        <f>+C26+G26</f>
        <v>45918</v>
      </c>
      <c r="L26" s="63">
        <f>+D26+H26</f>
        <v>45846</v>
      </c>
      <c r="M26" s="66">
        <f>+I26+E26</f>
        <v>256715</v>
      </c>
      <c r="N26" s="65">
        <f>+M26/L26*100</f>
        <v>559.9507045325655</v>
      </c>
      <c r="O26" s="50"/>
    </row>
    <row r="27" spans="1:15" s="23" customFormat="1" ht="15">
      <c r="A27" s="24"/>
      <c r="B27" s="60"/>
      <c r="C27" s="61"/>
      <c r="D27" s="63"/>
      <c r="E27" s="66"/>
      <c r="F27" s="64"/>
      <c r="G27" s="61"/>
      <c r="H27" s="63"/>
      <c r="I27" s="66"/>
      <c r="J27" s="65"/>
      <c r="K27" s="61"/>
      <c r="L27" s="63"/>
      <c r="M27" s="66"/>
      <c r="N27" s="65"/>
      <c r="O27" s="50"/>
    </row>
    <row r="28" spans="1:15" s="23" customFormat="1" ht="15">
      <c r="A28" s="44">
        <v>212210</v>
      </c>
      <c r="B28" s="60" t="s">
        <v>29</v>
      </c>
      <c r="C28" s="61">
        <v>20200</v>
      </c>
      <c r="D28" s="62">
        <v>20200</v>
      </c>
      <c r="E28" s="63">
        <v>29624</v>
      </c>
      <c r="F28" s="64">
        <f>+E28/D28*100</f>
        <v>146.65346534653466</v>
      </c>
      <c r="G28" s="61">
        <v>0</v>
      </c>
      <c r="H28" s="62">
        <v>0</v>
      </c>
      <c r="I28" s="63">
        <v>10171</v>
      </c>
      <c r="J28" s="65"/>
      <c r="K28" s="61">
        <f>SUM(C28+G28)</f>
        <v>20200</v>
      </c>
      <c r="L28" s="63">
        <f>SUM(D28+H28)</f>
        <v>20200</v>
      </c>
      <c r="M28" s="66">
        <f>SUM(E28+I28)</f>
        <v>39795</v>
      </c>
      <c r="N28" s="65">
        <f>+M28/L28*100</f>
        <v>197.0049504950495</v>
      </c>
      <c r="O28" s="50"/>
    </row>
    <row r="29" spans="1:15" s="23" customFormat="1" ht="15">
      <c r="A29" s="24"/>
      <c r="B29" s="60"/>
      <c r="C29" s="61"/>
      <c r="D29" s="63"/>
      <c r="E29" s="66"/>
      <c r="F29" s="64"/>
      <c r="G29" s="61"/>
      <c r="H29" s="63"/>
      <c r="I29" s="66"/>
      <c r="J29" s="65"/>
      <c r="K29" s="61"/>
      <c r="L29" s="63"/>
      <c r="M29" s="66"/>
      <c r="N29" s="65"/>
      <c r="O29" s="50"/>
    </row>
    <row r="30" spans="1:15" s="23" customFormat="1" ht="15">
      <c r="A30" s="44">
        <v>212310</v>
      </c>
      <c r="B30" s="60" t="s">
        <v>30</v>
      </c>
      <c r="C30" s="61">
        <v>0</v>
      </c>
      <c r="D30" s="63">
        <v>0</v>
      </c>
      <c r="E30" s="66">
        <f>+'[1]OSS prog. (sestava MUZO)'!G88</f>
        <v>60542</v>
      </c>
      <c r="F30" s="64"/>
      <c r="G30" s="61">
        <v>0</v>
      </c>
      <c r="H30" s="63">
        <v>0</v>
      </c>
      <c r="I30" s="66">
        <f>+'[1]OSS prog. (sestava MUZO)'!G89</f>
        <v>101119</v>
      </c>
      <c r="J30" s="65"/>
      <c r="K30" s="61">
        <v>0</v>
      </c>
      <c r="L30" s="63">
        <v>0</v>
      </c>
      <c r="M30" s="66">
        <f>+E30+I30</f>
        <v>161661</v>
      </c>
      <c r="N30" s="65"/>
      <c r="O30" s="50"/>
    </row>
    <row r="31" spans="1:15" s="23" customFormat="1" ht="15">
      <c r="A31" s="24"/>
      <c r="B31" s="60"/>
      <c r="C31" s="61"/>
      <c r="D31" s="63"/>
      <c r="E31" s="66"/>
      <c r="F31" s="64"/>
      <c r="G31" s="61"/>
      <c r="H31" s="63"/>
      <c r="I31" s="66"/>
      <c r="J31" s="65"/>
      <c r="K31" s="61"/>
      <c r="L31" s="63"/>
      <c r="M31" s="66"/>
      <c r="N31" s="65"/>
      <c r="O31" s="50"/>
    </row>
    <row r="32" spans="1:15" s="23" customFormat="1" ht="15">
      <c r="A32" s="44">
        <v>212910</v>
      </c>
      <c r="B32" s="60" t="s">
        <v>31</v>
      </c>
      <c r="C32" s="61">
        <f>+'[1]OSS prog. (sestava MUZO)'!E91</f>
        <v>31825</v>
      </c>
      <c r="D32" s="63">
        <f>+'[1]OSS prog. (sestava MUZO)'!F91</f>
        <v>28200</v>
      </c>
      <c r="E32" s="66">
        <f>+'[1]OSS prog. (sestava MUZO)'!G91</f>
        <v>25139</v>
      </c>
      <c r="F32" s="64">
        <f>+E32/D32*100</f>
        <v>89.14539007092198</v>
      </c>
      <c r="G32" s="61">
        <f>+'[1]OSS prog. (sestava MUZO)'!E92</f>
        <v>28175</v>
      </c>
      <c r="H32" s="63">
        <f>+'[1]OSS prog. (sestava MUZO)'!F92</f>
        <v>31800</v>
      </c>
      <c r="I32" s="66">
        <f>+'[1]OSS prog. (sestava MUZO)'!G92+'[1]OSS prog. (sestava MUZO)'!G94</f>
        <v>27368</v>
      </c>
      <c r="J32" s="65">
        <f>+I32/H32*100</f>
        <v>86.062893081761</v>
      </c>
      <c r="K32" s="61">
        <f>+C32+G32</f>
        <v>60000</v>
      </c>
      <c r="L32" s="63">
        <f>+H32+D32</f>
        <v>60000</v>
      </c>
      <c r="M32" s="66">
        <f>+I32+E32</f>
        <v>52507</v>
      </c>
      <c r="N32" s="65">
        <f>+M32/L32*100</f>
        <v>87.51166666666667</v>
      </c>
      <c r="O32" s="50"/>
    </row>
    <row r="33" spans="1:15" s="23" customFormat="1" ht="15">
      <c r="A33" s="24"/>
      <c r="B33" s="60" t="s">
        <v>32</v>
      </c>
      <c r="C33" s="61"/>
      <c r="D33" s="63"/>
      <c r="E33" s="66"/>
      <c r="F33" s="64"/>
      <c r="G33" s="61"/>
      <c r="H33" s="63"/>
      <c r="I33" s="66"/>
      <c r="J33" s="65"/>
      <c r="K33" s="61"/>
      <c r="L33" s="63"/>
      <c r="M33" s="66"/>
      <c r="N33" s="65"/>
      <c r="O33" s="50"/>
    </row>
    <row r="34" spans="1:14" s="23" customFormat="1" ht="15">
      <c r="A34" s="24"/>
      <c r="B34" s="67"/>
      <c r="C34" s="68"/>
      <c r="D34" s="69"/>
      <c r="E34" s="70"/>
      <c r="F34" s="71"/>
      <c r="G34" s="68"/>
      <c r="H34" s="69"/>
      <c r="I34" s="70"/>
      <c r="J34" s="72"/>
      <c r="K34" s="68"/>
      <c r="L34" s="69"/>
      <c r="M34" s="70"/>
      <c r="N34" s="72"/>
    </row>
    <row r="35" spans="1:14" s="23" customFormat="1" ht="15">
      <c r="A35" s="24"/>
      <c r="B35" s="67"/>
      <c r="C35" s="68"/>
      <c r="D35" s="69"/>
      <c r="E35" s="70"/>
      <c r="F35" s="71"/>
      <c r="G35" s="68"/>
      <c r="H35" s="69"/>
      <c r="I35" s="70"/>
      <c r="J35" s="72"/>
      <c r="K35" s="68"/>
      <c r="L35" s="69"/>
      <c r="M35" s="70"/>
      <c r="N35" s="72"/>
    </row>
    <row r="36" spans="1:14" s="23" customFormat="1" ht="15">
      <c r="A36" s="24"/>
      <c r="B36" s="67"/>
      <c r="C36" s="68"/>
      <c r="D36" s="69"/>
      <c r="E36" s="70"/>
      <c r="F36" s="71"/>
      <c r="G36" s="68"/>
      <c r="H36" s="69"/>
      <c r="I36" s="70"/>
      <c r="J36" s="72"/>
      <c r="K36" s="68"/>
      <c r="L36" s="69"/>
      <c r="M36" s="70"/>
      <c r="N36" s="72"/>
    </row>
    <row r="37" spans="1:14" s="23" customFormat="1" ht="15.75" thickBot="1">
      <c r="A37" s="73"/>
      <c r="B37" s="74"/>
      <c r="C37" s="75"/>
      <c r="D37" s="70"/>
      <c r="E37" s="70"/>
      <c r="F37" s="71"/>
      <c r="G37" s="76"/>
      <c r="H37" s="77"/>
      <c r="I37" s="77"/>
      <c r="J37" s="78"/>
      <c r="K37" s="76"/>
      <c r="L37" s="77"/>
      <c r="M37" s="77"/>
      <c r="N37" s="78"/>
    </row>
    <row r="38" spans="1:14" s="23" customFormat="1" ht="16.5" thickBot="1">
      <c r="A38" s="79" t="s">
        <v>33</v>
      </c>
      <c r="B38" s="80"/>
      <c r="C38" s="81">
        <f>SUM(C11:C37)</f>
        <v>1480445</v>
      </c>
      <c r="D38" s="82">
        <f>SUM(D11:D37)</f>
        <v>1594378</v>
      </c>
      <c r="E38" s="83">
        <f>SUM(E11:E37)</f>
        <v>1410908</v>
      </c>
      <c r="F38" s="84">
        <f>+E38/D38*100</f>
        <v>88.4926911936818</v>
      </c>
      <c r="G38" s="85">
        <f>SUM(G11:G37)</f>
        <v>1509053</v>
      </c>
      <c r="H38" s="85">
        <f>SUM(H10:H37)</f>
        <v>1499724</v>
      </c>
      <c r="I38" s="85">
        <f>SUM(I10:I37)</f>
        <v>1460056</v>
      </c>
      <c r="J38" s="86">
        <f>+I38/H38*100</f>
        <v>97.35497998298354</v>
      </c>
      <c r="K38" s="87">
        <f>SUM(C38+G38)</f>
        <v>2989498</v>
      </c>
      <c r="L38" s="87">
        <f>SUM(L11:L37)</f>
        <v>3094102</v>
      </c>
      <c r="M38" s="87">
        <f>SUM(M11:M37)</f>
        <v>2870964</v>
      </c>
      <c r="N38" s="86">
        <f>+M38/L38*100</f>
        <v>92.78827911943432</v>
      </c>
    </row>
    <row r="39" spans="1:14" s="23" customFormat="1" ht="15.75" hidden="1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>
        <f>+G38+C38</f>
        <v>2989498</v>
      </c>
      <c r="L39" s="89">
        <f>+H38+D38</f>
        <v>3094102</v>
      </c>
      <c r="M39" s="89">
        <f>+I38+E38</f>
        <v>2870964</v>
      </c>
      <c r="N39" s="89"/>
    </row>
    <row r="40" spans="1:14" s="23" customFormat="1" ht="34.5" customHeight="1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4" s="23" customFormat="1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1" s="23" customFormat="1" ht="15">
      <c r="A42" s="23" t="s">
        <v>34</v>
      </c>
      <c r="C42" s="23" t="s">
        <v>35</v>
      </c>
      <c r="K42" s="23" t="s">
        <v>36</v>
      </c>
    </row>
    <row r="43" spans="1:3" s="23" customFormat="1" ht="15">
      <c r="A43" s="23" t="s">
        <v>37</v>
      </c>
      <c r="C43" s="23" t="s">
        <v>37</v>
      </c>
    </row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</sheetData>
  <mergeCells count="3">
    <mergeCell ref="G8:J8"/>
    <mergeCell ref="K8:N8"/>
    <mergeCell ref="B2:L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2009-03-16T10:02:19Z</dcterms:created>
  <cp:category/>
  <cp:version/>
  <cp:contentType/>
  <cp:contentStatus/>
</cp:coreProperties>
</file>