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3B - nafta" sheetId="1" r:id="rId2"/>
    <sheet name="List1" sheetId="2" r:id="rId3"/>
  </sheets>
  <definedNames>
    <definedName name="Format">#REF!</definedName>
    <definedName name="Kvalita">#REF!</definedName>
    <definedName name="_xlnm.Print_Titles" localSheetId="0">'3B - nafta'!$7:$7</definedName>
    <definedName name="_xlnm.Print_Area" localSheetId="0">'3B - nafta'!$A$1:$G$60</definedName>
    <definedName name="Pozadavek">List1!$B$2:$B$3</definedName>
  </definedNames>
  <calcPr fullCalcOnLoad="1"/>
</workbook>
</file>

<file path=xl/sharedStrings.xml><?xml version="1.0" encoding="utf-8"?>
<sst xmlns="http://schemas.openxmlformats.org/spreadsheetml/2006/main" count="97" uniqueCount="61">
  <si>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</si>
  <si>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</si>
  <si>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</si>
  <si>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</si>
  <si>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</si>
  <si>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</si>
  <si>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</si>
  <si>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</si>
  <si>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</si>
  <si>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</si>
  <si>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</si>
  <si>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</si>
  <si>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</si>
  <si>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</si>
  <si>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</si>
  <si>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</si>
  <si>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</si>
  <si>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</si>
  <si>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</si>
  <si>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</si>
  <si>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</si>
  <si>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</si>
  <si>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</si>
  <si>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</si>
  <si>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</si>
  <si>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</si>
  <si>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</si>
  <si>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</si>
  <si>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</si>
  <si>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</si>
  <si>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</si>
  <si>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</si>
  <si>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</si>
  <si>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</si>
  <si>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</si>
  <si>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</si>
  <si>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</si>
  <si>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</si>
  <si>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</si>
  <si>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</si>
  <si>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</si>
  <si>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</si>
  <si>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</si>
  <si>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</si>
  <si>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</si>
  <si>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</si>
  <si>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</si>
  <si>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</si>
  <si>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</si>
  <si>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</si>
  <si>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3B – nafta</t>
  </si>
  <si>
    <t>Příloha č. 1 Kupní smlouvy: Specifikace požadovaného předmětu plnění
 "Nákup osobních automobilů v rámci Centrálního nákupu státu"
Část G</t>
  </si>
  <si>
    <t>Základní střešní nosič</t>
  </si>
  <si>
    <t>Hasicí přístroj pevně uchycený k vozidlu (práškový 1 kg)</t>
  </si>
  <si>
    <t>ŠKODA</t>
  </si>
  <si>
    <t>Černá</t>
  </si>
  <si>
    <t>Stříbrná</t>
  </si>
  <si>
    <t>Bílá</t>
  </si>
  <si>
    <t>Šedá</t>
  </si>
  <si>
    <t>Hnědá</t>
  </si>
  <si>
    <t>ŠKODA SUPERB Ambition 2,0 TDI 140 kW 7-stup. automat. 4x4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</si>
</sst>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theme="0" tint="-0.14999000728130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2" borderId="0" xfId="0" applyFont="1" applyFill="1"/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8" fillId="0" borderId="0" xfId="0" applyFont="1"/>
    <xf numFmtId="0" fontId="0" fillId="0" borderId="0" xfId="0"/>
    <xf numFmtId="0" fontId="9" fillId="0" borderId="0" xfId="0" applyFont="1" applyAlignment="1">
      <alignment horizontal="left" vertical="center"/>
    </xf>
    <xf numFmtId="0" fontId="9" fillId="0" borderId="0" xfId="0" applyFont="1"/>
    <xf numFmtId="0" fontId="8" fillId="0" borderId="4" xfId="0" applyFont="1" applyBorder="1"/>
    <xf numFmtId="165" fontId="7" fillId="0" borderId="1" xfId="0" applyNumberFormat="1" applyFont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0" xfId="0" applyNumberFormat="1" applyFont="1"/>
    <xf numFmtId="165" fontId="6" fillId="0" borderId="0" xfId="0" applyNumberFormat="1" applyFont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SheetLayoutView="100" workbookViewId="0" topLeftCell="A1">
      <selection pane="topLeft" activeCell="E55" sqref="E55"/>
    </sheetView>
  </sheetViews>
  <sheetFormatPr defaultRowHeight="12.75"/>
  <cols>
    <col min="1" max="1" width="3" style="1" customWidth="1"/>
    <col min="2" max="2" width="41.8571428571429" style="1" customWidth="1"/>
    <col min="3" max="3" width="14.5714285714286" style="1" customWidth="1"/>
    <col min="4" max="6" width="18.2857142857143" style="1" customWidth="1"/>
    <col min="7" max="7" width="2.57142857142857" style="1" customWidth="1"/>
    <col min="8" max="11" width="9.14285714285714" style="1" customWidth="1"/>
    <col min="12" max="12" width="9.14285714285714" style="3" customWidth="1"/>
    <col min="13" max="13" width="9.14285714285714" style="1" customWidth="1"/>
    <col min="14" max="16384" width="9.14285714285714" style="1"/>
  </cols>
  <sheetData>
    <row r="1" spans="2:5" ht="12.75">
      <c r="B1" s="2"/>
      <c r="C1" s="2"/>
      <c r="D1" s="2"/>
      <c r="E1" s="2"/>
    </row>
    <row r="3" s="4" customFormat="1" ht="15"/>
    <row r="4" spans="2:12" s="4" customFormat="1" ht="47.25" customHeight="1">
      <c r="B4" s="43" t="s">
        <v>51</v>
      </c>
      <c r="C4" s="43"/>
      <c r="D4" s="43"/>
      <c r="E4" s="43"/>
      <c r="F4" s="43"/>
      <c r="G4" s="5"/>
      <c r="H4" s="5"/>
      <c r="I4" s="5"/>
      <c r="J4" s="5"/>
      <c r="K4" s="5"/>
      <c r="L4" s="5"/>
    </row>
    <row r="5" ht="12.7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44" t="s">
        <v>50</v>
      </c>
      <c r="D7" s="44"/>
      <c r="E7" s="44"/>
      <c r="F7" s="44"/>
    </row>
    <row r="8" spans="2:6" s="6" customFormat="1" ht="17.25" customHeight="1">
      <c r="B8" s="17" t="s">
        <v>1</v>
      </c>
      <c r="C8" s="31" t="s">
        <v>54</v>
      </c>
      <c r="D8" s="25"/>
      <c r="E8" s="25"/>
      <c r="F8" s="26"/>
    </row>
    <row r="9" spans="2:6" s="6" customFormat="1" ht="17.25" customHeight="1">
      <c r="B9" s="17" t="s">
        <v>0</v>
      </c>
      <c r="C9" s="27" t="s">
        <v>60</v>
      </c>
      <c r="D9" s="25"/>
      <c r="E9" s="25"/>
      <c r="F9" s="26"/>
    </row>
    <row r="10" spans="2:6" s="6" customFormat="1" ht="17.25" customHeight="1">
      <c r="B10" s="22" t="s">
        <v>27</v>
      </c>
      <c r="C10" s="44"/>
      <c r="D10" s="44"/>
      <c r="E10" s="44"/>
      <c r="F10" s="44"/>
    </row>
    <row r="11" spans="2:6" s="6" customFormat="1" ht="17.25" customHeight="1">
      <c r="B11" s="22" t="s">
        <v>30</v>
      </c>
      <c r="C11" s="44"/>
      <c r="D11" s="44"/>
      <c r="E11" s="44"/>
      <c r="F11" s="44"/>
    </row>
    <row r="12" spans="2:6" s="6" customFormat="1" ht="17.25" customHeight="1">
      <c r="B12" s="17" t="s">
        <v>3</v>
      </c>
      <c r="C12" s="45"/>
      <c r="D12" s="45"/>
      <c r="E12" s="45"/>
      <c r="F12" s="45"/>
    </row>
    <row r="13" spans="2:12" ht="12.75">
      <c r="B13" s="8"/>
      <c r="C13" s="9"/>
      <c r="D13" s="9"/>
      <c r="E13" s="9"/>
      <c r="F13" s="10"/>
      <c r="L13" s="1"/>
    </row>
    <row r="14" spans="2:12" ht="29.25" customHeight="1">
      <c r="B14" s="46" t="s">
        <v>4</v>
      </c>
      <c r="C14" s="47"/>
      <c r="D14" s="13" t="s">
        <v>21</v>
      </c>
      <c r="E14" s="13" t="s">
        <v>22</v>
      </c>
      <c r="F14" s="16" t="s">
        <v>23</v>
      </c>
      <c r="L14" s="1"/>
    </row>
    <row r="15" spans="2:10" s="20" customFormat="1" ht="36" customHeight="1">
      <c r="B15" s="48" t="s">
        <v>36</v>
      </c>
      <c r="C15" s="49"/>
      <c r="D15" s="32">
        <v>672811.18</v>
      </c>
      <c r="E15" s="32">
        <f>ROUND((D15-D42)*0.21,2)</f>
        <v>140975.35</v>
      </c>
      <c r="F15" s="32">
        <f t="shared" si="0" ref="F15">D15+E15</f>
        <v>813786.53</v>
      </c>
      <c r="J15" s="21"/>
    </row>
    <row r="16" spans="2:12" ht="12.75">
      <c r="B16" s="8"/>
      <c r="C16" s="9"/>
      <c r="D16" s="9"/>
      <c r="E16" s="9"/>
      <c r="F16" s="10"/>
      <c r="L16" s="1"/>
    </row>
    <row r="17" spans="2:6" s="14" customFormat="1" ht="32.25" customHeight="1">
      <c r="B17" s="15" t="s">
        <v>4</v>
      </c>
      <c r="C17" s="13" t="s">
        <v>20</v>
      </c>
      <c r="D17" s="13" t="s">
        <v>21</v>
      </c>
      <c r="E17" s="13" t="s">
        <v>22</v>
      </c>
      <c r="F17" s="16" t="s">
        <v>23</v>
      </c>
    </row>
    <row r="18" spans="2:12" ht="17.25" customHeight="1">
      <c r="B18" s="38" t="s">
        <v>6</v>
      </c>
      <c r="C18" s="39"/>
      <c r="D18" s="39"/>
      <c r="E18" s="39"/>
      <c r="F18" s="40"/>
      <c r="L18" s="1"/>
    </row>
    <row r="19" spans="2:6" s="6" customFormat="1" ht="30" customHeight="1">
      <c r="B19" s="19" t="s">
        <v>37</v>
      </c>
      <c r="C19" s="12" t="s">
        <v>28</v>
      </c>
      <c r="D19" s="33">
        <v>4966.68</v>
      </c>
      <c r="E19" s="33">
        <f>ROUND(D19*0.21,2)</f>
        <v>1043</v>
      </c>
      <c r="F19" s="33">
        <f t="shared" si="1" ref="F19:F50">D19+E19</f>
        <v>6009.68</v>
      </c>
    </row>
    <row r="20" spans="2:12" ht="12.75">
      <c r="B20" s="19" t="s">
        <v>38</v>
      </c>
      <c r="C20" s="12" t="s">
        <v>28</v>
      </c>
      <c r="D20" s="33">
        <v>0</v>
      </c>
      <c r="E20" s="33">
        <f t="shared" si="2" ref="E20:E50">ROUND(D20*0.21,2)</f>
        <v>0</v>
      </c>
      <c r="F20" s="33">
        <f t="shared" si="1"/>
        <v>0</v>
      </c>
      <c r="L20" s="1"/>
    </row>
    <row r="21" spans="2:12" ht="25.5">
      <c r="B21" s="19" t="s">
        <v>43</v>
      </c>
      <c r="C21" s="12" t="s">
        <v>28</v>
      </c>
      <c r="D21" s="33">
        <v>0</v>
      </c>
      <c r="E21" s="33">
        <f t="shared" si="2"/>
        <v>0</v>
      </c>
      <c r="F21" s="33">
        <f t="shared" si="1"/>
        <v>0</v>
      </c>
      <c r="L21" s="1"/>
    </row>
    <row r="22" spans="2:12" ht="17.25" customHeight="1">
      <c r="B22" s="19" t="s">
        <v>39</v>
      </c>
      <c r="C22" s="12" t="s">
        <v>28</v>
      </c>
      <c r="D22" s="33">
        <v>0</v>
      </c>
      <c r="E22" s="33">
        <f t="shared" si="2"/>
        <v>0</v>
      </c>
      <c r="F22" s="33">
        <f t="shared" si="1"/>
        <v>0</v>
      </c>
      <c r="L22" s="1"/>
    </row>
    <row r="23" spans="2:12" ht="25.5">
      <c r="B23" s="19" t="s">
        <v>40</v>
      </c>
      <c r="C23" s="12" t="s">
        <v>28</v>
      </c>
      <c r="D23" s="33">
        <v>0</v>
      </c>
      <c r="E23" s="33">
        <f t="shared" si="2"/>
        <v>0</v>
      </c>
      <c r="F23" s="33">
        <f t="shared" si="1"/>
        <v>0</v>
      </c>
      <c r="L23" s="1"/>
    </row>
    <row r="24" spans="2:12" ht="25.5">
      <c r="B24" s="19" t="s">
        <v>41</v>
      </c>
      <c r="C24" s="12" t="s">
        <v>28</v>
      </c>
      <c r="D24" s="33">
        <v>0</v>
      </c>
      <c r="E24" s="33">
        <f t="shared" si="2"/>
        <v>0</v>
      </c>
      <c r="F24" s="33">
        <f t="shared" si="1"/>
        <v>0</v>
      </c>
      <c r="L24" s="1"/>
    </row>
    <row r="25" spans="2:12" ht="25.5">
      <c r="B25" s="19" t="s">
        <v>42</v>
      </c>
      <c r="C25" s="12" t="s">
        <v>28</v>
      </c>
      <c r="D25" s="33">
        <v>2555.67</v>
      </c>
      <c r="E25" s="33">
        <f t="shared" si="2"/>
        <v>536.69000000000005</v>
      </c>
      <c r="F25" s="33">
        <f t="shared" si="1"/>
        <v>3092.36</v>
      </c>
      <c r="L25" s="1"/>
    </row>
    <row r="26" spans="2:12" ht="25.5">
      <c r="B26" s="19" t="s">
        <v>53</v>
      </c>
      <c r="C26" s="12" t="s">
        <v>28</v>
      </c>
      <c r="D26" s="33">
        <v>675.08</v>
      </c>
      <c r="E26" s="33">
        <f t="shared" si="2"/>
        <v>141.77000000000001</v>
      </c>
      <c r="F26" s="33">
        <f t="shared" si="1"/>
        <v>816.85</v>
      </c>
      <c r="L26" s="1"/>
    </row>
    <row r="27" spans="2:12" ht="25.5">
      <c r="B27" s="19" t="s">
        <v>31</v>
      </c>
      <c r="C27" s="12" t="s">
        <v>28</v>
      </c>
      <c r="D27" s="33">
        <v>626.86</v>
      </c>
      <c r="E27" s="33">
        <f t="shared" si="2"/>
        <v>131.63999999999999</v>
      </c>
      <c r="F27" s="33">
        <f t="shared" si="1"/>
        <v>758.50</v>
      </c>
      <c r="L27" s="1"/>
    </row>
    <row r="28" spans="2:12" ht="17.25" customHeight="1">
      <c r="B28" s="19" t="s">
        <v>32</v>
      </c>
      <c r="C28" s="12" t="s">
        <v>28</v>
      </c>
      <c r="D28" s="33">
        <v>0</v>
      </c>
      <c r="E28" s="33">
        <f t="shared" si="2"/>
        <v>0</v>
      </c>
      <c r="F28" s="33">
        <f t="shared" si="1"/>
        <v>0</v>
      </c>
      <c r="L28" s="1"/>
    </row>
    <row r="29" spans="2:12" ht="17.25" customHeight="1">
      <c r="B29" s="19" t="s">
        <v>7</v>
      </c>
      <c r="C29" s="12" t="s">
        <v>28</v>
      </c>
      <c r="D29" s="33">
        <v>7474.14</v>
      </c>
      <c r="E29" s="33">
        <f t="shared" si="2"/>
        <v>1569.57</v>
      </c>
      <c r="F29" s="33">
        <f t="shared" si="1"/>
        <v>9043.7100000000009</v>
      </c>
      <c r="L29" s="1"/>
    </row>
    <row r="30" spans="2:12" ht="17.25" customHeight="1">
      <c r="B30" s="19" t="s">
        <v>52</v>
      </c>
      <c r="C30" s="12" t="s">
        <v>28</v>
      </c>
      <c r="D30" s="33">
        <v>5324.79</v>
      </c>
      <c r="E30" s="33">
        <f t="shared" si="2"/>
        <v>1118.21</v>
      </c>
      <c r="F30" s="33">
        <f t="shared" si="1"/>
        <v>6443</v>
      </c>
      <c r="L30" s="1"/>
    </row>
    <row r="31" spans="2:12" ht="17.25" customHeight="1">
      <c r="B31" s="19" t="s">
        <v>8</v>
      </c>
      <c r="C31" s="12" t="s">
        <v>28</v>
      </c>
      <c r="D31" s="33">
        <v>4580.92</v>
      </c>
      <c r="E31" s="33">
        <f t="shared" si="2"/>
        <v>961.99</v>
      </c>
      <c r="F31" s="33">
        <f t="shared" si="1"/>
        <v>5542.91</v>
      </c>
      <c r="L31" s="1"/>
    </row>
    <row r="32" spans="2:12" ht="25.5">
      <c r="B32" s="19" t="s">
        <v>9</v>
      </c>
      <c r="C32" s="12" t="s">
        <v>28</v>
      </c>
      <c r="D32" s="33">
        <v>3500</v>
      </c>
      <c r="E32" s="33">
        <f t="shared" si="2"/>
        <v>735</v>
      </c>
      <c r="F32" s="33">
        <f t="shared" si="1"/>
        <v>4235</v>
      </c>
      <c r="L32" s="1"/>
    </row>
    <row r="33" spans="2:12" ht="17.25" customHeight="1">
      <c r="B33" s="19" t="s">
        <v>10</v>
      </c>
      <c r="C33" s="12" t="s">
        <v>28</v>
      </c>
      <c r="D33" s="33">
        <v>1261.98</v>
      </c>
      <c r="E33" s="33">
        <f t="shared" si="2"/>
        <v>265.02</v>
      </c>
      <c r="F33" s="33">
        <f t="shared" si="1"/>
        <v>1527</v>
      </c>
      <c r="L33" s="1"/>
    </row>
    <row r="34" spans="2:12" ht="17.25" customHeight="1">
      <c r="B34" s="19" t="s">
        <v>11</v>
      </c>
      <c r="C34" s="12" t="s">
        <v>28</v>
      </c>
      <c r="D34" s="33">
        <v>1832.23</v>
      </c>
      <c r="E34" s="33">
        <f t="shared" si="2"/>
        <v>384.77</v>
      </c>
      <c r="F34" s="33">
        <f t="shared" si="1"/>
        <v>2217</v>
      </c>
      <c r="L34" s="1"/>
    </row>
    <row r="35" spans="2:12" ht="17.25" customHeight="1">
      <c r="B35" s="19" t="s">
        <v>12</v>
      </c>
      <c r="C35" s="12" t="s">
        <v>28</v>
      </c>
      <c r="D35" s="33">
        <v>167.77</v>
      </c>
      <c r="E35" s="33">
        <f t="shared" si="2"/>
        <v>35.229999999999997</v>
      </c>
      <c r="F35" s="33">
        <f t="shared" si="1"/>
        <v>203</v>
      </c>
      <c r="L35" s="1"/>
    </row>
    <row r="36" spans="2:12" ht="17.25" customHeight="1">
      <c r="B36" s="19" t="s">
        <v>13</v>
      </c>
      <c r="C36" s="12" t="s">
        <v>28</v>
      </c>
      <c r="D36" s="33">
        <v>0</v>
      </c>
      <c r="E36" s="33">
        <f t="shared" si="2"/>
        <v>0</v>
      </c>
      <c r="F36" s="33">
        <f t="shared" si="1"/>
        <v>0</v>
      </c>
      <c r="L36" s="1"/>
    </row>
    <row r="37" spans="2:12" ht="17.25" customHeight="1">
      <c r="B37" s="19" t="s">
        <v>14</v>
      </c>
      <c r="C37" s="12" t="s">
        <v>28</v>
      </c>
      <c r="D37" s="33">
        <v>0</v>
      </c>
      <c r="E37" s="33">
        <f t="shared" si="2"/>
        <v>0</v>
      </c>
      <c r="F37" s="33">
        <f t="shared" si="1"/>
        <v>0</v>
      </c>
      <c r="L37" s="1"/>
    </row>
    <row r="38" spans="2:12" ht="17.25" customHeight="1">
      <c r="B38" s="19" t="s">
        <v>15</v>
      </c>
      <c r="C38" s="12" t="s">
        <v>28</v>
      </c>
      <c r="D38" s="33">
        <v>0</v>
      </c>
      <c r="E38" s="33">
        <f t="shared" si="2"/>
        <v>0</v>
      </c>
      <c r="F38" s="33">
        <f t="shared" si="1"/>
        <v>0</v>
      </c>
      <c r="L38" s="1"/>
    </row>
    <row r="39" spans="2:12" ht="17.25" customHeight="1">
      <c r="B39" s="19" t="s">
        <v>16</v>
      </c>
      <c r="C39" s="12" t="s">
        <v>28</v>
      </c>
      <c r="D39" s="33">
        <v>0</v>
      </c>
      <c r="E39" s="33">
        <f t="shared" si="2"/>
        <v>0</v>
      </c>
      <c r="F39" s="33">
        <f t="shared" si="1"/>
        <v>0</v>
      </c>
      <c r="L39" s="1"/>
    </row>
    <row r="40" spans="2:12" ht="17.25" customHeight="1">
      <c r="B40" s="19" t="s">
        <v>17</v>
      </c>
      <c r="C40" s="12" t="s">
        <v>28</v>
      </c>
      <c r="D40" s="33">
        <v>0</v>
      </c>
      <c r="E40" s="33">
        <f t="shared" si="2"/>
        <v>0</v>
      </c>
      <c r="F40" s="33">
        <f t="shared" si="1"/>
        <v>0</v>
      </c>
      <c r="L40" s="1"/>
    </row>
    <row r="41" spans="2:12" ht="17.25" customHeight="1">
      <c r="B41" s="19" t="s">
        <v>18</v>
      </c>
      <c r="C41" s="12" t="s">
        <v>28</v>
      </c>
      <c r="D41" s="33">
        <v>0</v>
      </c>
      <c r="E41" s="33">
        <f t="shared" si="2"/>
        <v>0</v>
      </c>
      <c r="F41" s="33">
        <f t="shared" si="1"/>
        <v>0</v>
      </c>
      <c r="L41" s="1"/>
    </row>
    <row r="42" spans="2:12" ht="17.25" customHeight="1">
      <c r="B42" s="19" t="s">
        <v>19</v>
      </c>
      <c r="C42" s="12" t="s">
        <v>28</v>
      </c>
      <c r="D42" s="33">
        <v>1500</v>
      </c>
      <c r="E42" s="33">
        <v>0</v>
      </c>
      <c r="F42" s="33">
        <f t="shared" si="1"/>
        <v>1500</v>
      </c>
      <c r="L42" s="1"/>
    </row>
    <row r="43" spans="2:12" ht="17.25" customHeight="1">
      <c r="B43" s="19" t="s">
        <v>44</v>
      </c>
      <c r="C43" s="12" t="s">
        <v>28</v>
      </c>
      <c r="D43" s="33">
        <v>0</v>
      </c>
      <c r="E43" s="33">
        <f t="shared" si="2"/>
        <v>0</v>
      </c>
      <c r="F43" s="33">
        <f t="shared" si="1"/>
        <v>0</v>
      </c>
      <c r="L43" s="1"/>
    </row>
    <row r="44" spans="2:12" ht="17.25" customHeight="1">
      <c r="B44" s="19" t="s">
        <v>45</v>
      </c>
      <c r="C44" s="12" t="s">
        <v>28</v>
      </c>
      <c r="D44" s="33">
        <v>0</v>
      </c>
      <c r="E44" s="33">
        <f t="shared" si="2"/>
        <v>0</v>
      </c>
      <c r="F44" s="33">
        <f t="shared" si="1"/>
        <v>0</v>
      </c>
      <c r="L44" s="1"/>
    </row>
    <row r="45" spans="2:12" ht="17.25" customHeight="1">
      <c r="B45" s="19" t="s">
        <v>46</v>
      </c>
      <c r="C45" s="12" t="s">
        <v>28</v>
      </c>
      <c r="D45" s="33">
        <v>11479.41</v>
      </c>
      <c r="E45" s="33">
        <f t="shared" si="2"/>
        <v>2410.6799999999998</v>
      </c>
      <c r="F45" s="33">
        <f t="shared" si="1"/>
        <v>13890.09</v>
      </c>
      <c r="L45" s="1"/>
    </row>
    <row r="46" spans="2:12" ht="17.25" customHeight="1">
      <c r="B46" s="19" t="s">
        <v>47</v>
      </c>
      <c r="C46" s="12" t="s">
        <v>28</v>
      </c>
      <c r="D46" s="33">
        <v>8727.86</v>
      </c>
      <c r="E46" s="33">
        <f t="shared" si="2"/>
        <v>1832.85</v>
      </c>
      <c r="F46" s="33">
        <f t="shared" si="1"/>
        <v>10560.710000000001</v>
      </c>
      <c r="L46" s="1"/>
    </row>
    <row r="47" spans="2:12" ht="17.25" customHeight="1">
      <c r="B47" s="19" t="s">
        <v>48</v>
      </c>
      <c r="C47" s="12" t="s">
        <v>28</v>
      </c>
      <c r="D47" s="33">
        <v>0</v>
      </c>
      <c r="E47" s="33">
        <f t="shared" si="2"/>
        <v>0</v>
      </c>
      <c r="F47" s="33">
        <f t="shared" si="1"/>
        <v>0</v>
      </c>
      <c r="L47" s="1"/>
    </row>
    <row r="48" spans="2:12" ht="17.25" customHeight="1">
      <c r="B48" s="19" t="s">
        <v>49</v>
      </c>
      <c r="C48" s="12" t="s">
        <v>28</v>
      </c>
      <c r="D48" s="33">
        <v>2749.59</v>
      </c>
      <c r="E48" s="33">
        <f t="shared" si="2"/>
        <v>577.41</v>
      </c>
      <c r="F48" s="33">
        <f t="shared" si="1"/>
        <v>3327</v>
      </c>
      <c r="L48" s="1"/>
    </row>
    <row r="49" spans="2:12" ht="17.25" customHeight="1">
      <c r="B49" s="18" t="s">
        <v>33</v>
      </c>
      <c r="C49" s="12" t="s">
        <v>28</v>
      </c>
      <c r="D49" s="33">
        <v>1349</v>
      </c>
      <c r="E49" s="33">
        <f t="shared" si="2"/>
        <v>283.29000000000002</v>
      </c>
      <c r="F49" s="33">
        <f t="shared" si="1"/>
        <v>1632.29</v>
      </c>
      <c r="L49" s="1"/>
    </row>
    <row r="50" spans="2:12" ht="17.25" customHeight="1">
      <c r="B50" s="18" t="s">
        <v>5</v>
      </c>
      <c r="C50" s="12" t="s">
        <v>28</v>
      </c>
      <c r="D50" s="33">
        <v>84690</v>
      </c>
      <c r="E50" s="33">
        <f t="shared" si="2"/>
        <v>17784.900000000001</v>
      </c>
      <c r="F50" s="33">
        <f t="shared" si="1"/>
        <v>102474.90</v>
      </c>
      <c r="L50" s="1"/>
    </row>
    <row r="51" spans="6:12" ht="12" customHeight="1">
      <c r="F51" s="3"/>
      <c r="L51" s="1"/>
    </row>
    <row r="52" spans="2:10" s="20" customFormat="1" ht="20.25" customHeight="1">
      <c r="B52" s="50" t="s">
        <v>29</v>
      </c>
      <c r="C52" s="51"/>
      <c r="D52" s="32">
        <f>SUMIF($C$19:$C$50,"NE",D19:D50)</f>
        <v>143461.97999999998</v>
      </c>
      <c r="E52" s="32">
        <f>SUMIF($C$19:$C$50,"NE",E19:E50)</f>
        <v>29812.020000000004</v>
      </c>
      <c r="F52" s="32">
        <f>SUMIF($C$19:$C$50,"NE",F19:F50)</f>
        <v>173274</v>
      </c>
      <c r="J52" s="21"/>
    </row>
    <row r="53" spans="4:12" ht="12" customHeight="1">
      <c r="D53" s="34"/>
      <c r="E53" s="34"/>
      <c r="F53" s="34"/>
      <c r="L53" s="1"/>
    </row>
    <row r="54" spans="2:10" s="20" customFormat="1" ht="20.25" customHeight="1">
      <c r="B54" s="52" t="s">
        <v>24</v>
      </c>
      <c r="C54" s="52"/>
      <c r="D54" s="32">
        <f>D15-D52</f>
        <v>529349.20000000007</v>
      </c>
      <c r="E54" s="32">
        <f>ROUND((D54-IF(C42="ANO",D42,0))*0.21,2)</f>
        <v>111163.33</v>
      </c>
      <c r="F54" s="32">
        <f>D54+E54</f>
        <v>640512.53</v>
      </c>
      <c r="J54" s="21"/>
    </row>
    <row r="55" spans="2:10" s="20" customFormat="1" ht="12" customHeight="1">
      <c r="B55" s="23"/>
      <c r="C55" s="23"/>
      <c r="D55" s="35"/>
      <c r="E55" s="35"/>
      <c r="F55" s="35"/>
      <c r="J55" s="21"/>
    </row>
    <row r="56" spans="2:10" s="20" customFormat="1" ht="32.25" customHeight="1">
      <c r="B56" s="41" t="s">
        <v>26</v>
      </c>
      <c r="C56" s="42"/>
      <c r="D56" s="36">
        <f>$C$12*D54</f>
        <v>0</v>
      </c>
      <c r="E56" s="36">
        <f t="shared" si="3" ref="E56:F56">$C$12*E54</f>
        <v>0</v>
      </c>
      <c r="F56" s="36">
        <f t="shared" si="3"/>
        <v>0</v>
      </c>
      <c r="J56" s="21"/>
    </row>
    <row r="57" spans="3:12" ht="12.75">
      <c r="C57" s="37"/>
      <c r="D57" s="37"/>
      <c r="J57" s="3"/>
      <c r="L57" s="1"/>
    </row>
    <row r="58" spans="10:12" ht="12.75">
      <c r="J58" s="3"/>
      <c r="L58" s="1"/>
    </row>
    <row r="59" spans="10:12" ht="12.75">
      <c r="J59" s="3"/>
      <c r="L59" s="1"/>
    </row>
    <row r="60" spans="10:12" ht="12.75">
      <c r="J60" s="3"/>
      <c r="L60" s="1"/>
    </row>
    <row r="61" spans="10:12" ht="12.75">
      <c r="J61" s="3"/>
      <c r="L61" s="1"/>
    </row>
    <row r="62" spans="10:12" ht="12.75">
      <c r="J62" s="3"/>
      <c r="L62" s="1"/>
    </row>
    <row r="63" spans="10:12" ht="12.75">
      <c r="J63" s="3"/>
      <c r="L63" s="1"/>
    </row>
    <row r="64" spans="10:12" ht="12.75">
      <c r="J64" s="3"/>
      <c r="L64" s="1"/>
    </row>
    <row r="65" spans="10:12" ht="12.75">
      <c r="J65" s="3"/>
      <c r="L65" s="1"/>
    </row>
    <row r="66" spans="10:12" ht="12.75">
      <c r="J66" s="3"/>
      <c r="L66" s="1"/>
    </row>
    <row r="67" spans="10:12" ht="12.75">
      <c r="J67" s="3"/>
      <c r="L67" s="1"/>
    </row>
    <row r="68" spans="10:12" ht="12.75">
      <c r="J68" s="3"/>
      <c r="L68" s="1"/>
    </row>
    <row r="69" spans="10:12" ht="12.75">
      <c r="J69" s="3"/>
      <c r="L69" s="1"/>
    </row>
    <row r="70" spans="10:12" ht="12.75">
      <c r="J70" s="3"/>
      <c r="L70" s="1"/>
    </row>
    <row r="71" spans="10:12" ht="12.75">
      <c r="J71" s="3"/>
      <c r="L71" s="1"/>
    </row>
    <row r="72" spans="10:12" ht="12.75">
      <c r="J72" s="3"/>
      <c r="L72" s="1"/>
    </row>
    <row r="73" spans="10:12" ht="12.75">
      <c r="J73" s="3"/>
      <c r="L73" s="1"/>
    </row>
    <row r="74" spans="10:12" ht="12.75">
      <c r="J74" s="3"/>
      <c r="L74" s="1"/>
    </row>
    <row r="75" spans="10:12" ht="12.75">
      <c r="J75" s="3"/>
      <c r="L75" s="1"/>
    </row>
    <row r="76" spans="10:12" ht="12.75">
      <c r="J76" s="3"/>
      <c r="L76" s="1"/>
    </row>
    <row r="77" spans="10:12" ht="12.75">
      <c r="J77" s="3"/>
      <c r="L77" s="1"/>
    </row>
    <row r="78" spans="10:12" ht="12.75">
      <c r="J78" s="3"/>
      <c r="L78" s="1"/>
    </row>
    <row r="79" spans="10:12" ht="12.75">
      <c r="J79" s="3"/>
      <c r="L79" s="1"/>
    </row>
    <row r="80" spans="10:12" ht="12.75">
      <c r="J80" s="3"/>
      <c r="L80" s="1"/>
    </row>
    <row r="81" spans="10:12" ht="12.75">
      <c r="J81" s="3"/>
      <c r="L81" s="1"/>
    </row>
    <row r="82" spans="10:12" ht="12.75">
      <c r="J82" s="3"/>
      <c r="L82" s="1"/>
    </row>
    <row r="83" spans="10:12" ht="12.75">
      <c r="J83" s="3"/>
      <c r="L83" s="1"/>
    </row>
    <row r="84" spans="10:12" ht="12.75">
      <c r="J84" s="3"/>
      <c r="L84" s="1"/>
    </row>
    <row r="85" spans="10:12" ht="12.75">
      <c r="J85" s="3"/>
      <c r="L85" s="1"/>
    </row>
    <row r="86" spans="10:12" ht="12.75">
      <c r="J86" s="3"/>
      <c r="L86" s="1"/>
    </row>
    <row r="87" spans="10:12" ht="12.75">
      <c r="J87" s="3"/>
      <c r="L87" s="1"/>
    </row>
    <row r="88" spans="10:12" ht="12.75">
      <c r="J88" s="3"/>
      <c r="L88" s="1"/>
    </row>
    <row r="89" spans="10:12" ht="12.75">
      <c r="J89" s="3"/>
      <c r="L89" s="1"/>
    </row>
    <row r="90" spans="11:12" ht="12.75">
      <c r="K90" s="3"/>
      <c r="L90" s="1"/>
    </row>
    <row r="91" spans="11:12" ht="12.75">
      <c r="K91" s="3"/>
      <c r="L91" s="1"/>
    </row>
    <row r="92" spans="11:12" ht="12.75">
      <c r="K92" s="3"/>
      <c r="L92" s="1"/>
    </row>
    <row r="93" spans="11:12" ht="12.75">
      <c r="K93" s="3"/>
      <c r="L93" s="1"/>
    </row>
    <row r="94" spans="11:12" ht="12.75">
      <c r="K94" s="3"/>
      <c r="L94" s="1"/>
    </row>
    <row r="95" spans="11:12" ht="12.75">
      <c r="K95" s="3"/>
      <c r="L95" s="1"/>
    </row>
    <row r="96" spans="11:12" ht="12.75">
      <c r="K96" s="3"/>
      <c r="L96" s="1"/>
    </row>
    <row r="97" spans="11:12" ht="12.75">
      <c r="K97" s="3"/>
      <c r="L97" s="1"/>
    </row>
    <row r="98" spans="11:12" ht="12.75">
      <c r="K98" s="3"/>
      <c r="L98" s="1"/>
    </row>
    <row r="99" spans="11:12" ht="12.75">
      <c r="K99" s="3"/>
      <c r="L99" s="1"/>
    </row>
    <row r="100" spans="11:12" ht="12.75">
      <c r="K100" s="3"/>
      <c r="L100" s="1"/>
    </row>
    <row r="101" spans="11:12" ht="12.75">
      <c r="K101" s="3"/>
      <c r="L101" s="1"/>
    </row>
    <row r="102" spans="11:12" ht="12.75">
      <c r="K102" s="3"/>
      <c r="L102" s="1"/>
    </row>
    <row r="103" spans="11:12" ht="12.75">
      <c r="K103" s="3"/>
      <c r="L103" s="1"/>
    </row>
  </sheetData>
  <mergeCells count="12">
    <mergeCell ref="C57:D57"/>
    <mergeCell ref="B18:F18"/>
    <mergeCell ref="B56:C56"/>
    <mergeCell ref="B4:F4"/>
    <mergeCell ref="C7:F7"/>
    <mergeCell ref="C12:F12"/>
    <mergeCell ref="C10:F10"/>
    <mergeCell ref="B14:C14"/>
    <mergeCell ref="B15:C15"/>
    <mergeCell ref="B52:C52"/>
    <mergeCell ref="B54:C54"/>
    <mergeCell ref="C11:F11"/>
  </mergeCells>
  <dataValidations count="3">
    <dataValidation type="list" allowBlank="1" showInputMessage="1" showErrorMessage="1" sqref="C19:C50">
      <formula1>Pozadavek</formula1>
    </dataValidation>
    <dataValidation type="list" allowBlank="1" showInputMessage="1" showErrorMessage="1" sqref="C11:F11">
      <formula1>List1!$B$5:$B$6</formula1>
    </dataValidation>
    <dataValidation type="list" allowBlank="1" showInputMessage="1" showErrorMessage="1" sqref="C10:F10">
      <formula1>List1!$B$9:$B$13</formula1>
    </dataValidation>
  </dataValidations>
  <pageMargins left="0.708661417322835" right="0.708661417322835" top="0.78740157480315" bottom="0.78740157480315" header="0.31496062992126" footer="0.31496062992126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13"/>
  <sheetViews>
    <sheetView workbookViewId="0" topLeftCell="A1">
      <selection pane="topLeft" activeCell="B9" sqref="B9:B13"/>
    </sheetView>
  </sheetViews>
  <sheetFormatPr defaultRowHeight="15"/>
  <sheetData>
    <row r="2" ht="15">
      <c r="B2" s="24" t="s">
        <v>25</v>
      </c>
    </row>
    <row r="3" ht="15">
      <c r="B3" s="24" t="s">
        <v>28</v>
      </c>
    </row>
    <row r="5" ht="15">
      <c r="B5" t="s">
        <v>34</v>
      </c>
    </row>
    <row r="6" ht="15">
      <c r="B6" t="s">
        <v>35</v>
      </c>
    </row>
    <row r="9" ht="15">
      <c r="B9" s="29" t="s">
        <v>55</v>
      </c>
    </row>
    <row r="10" ht="15">
      <c r="B10" s="28" t="s">
        <v>56</v>
      </c>
    </row>
    <row r="11" ht="15">
      <c r="B11" s="28" t="s">
        <v>57</v>
      </c>
    </row>
    <row r="12" ht="15">
      <c r="B12" s="28" t="s">
        <v>58</v>
      </c>
    </row>
    <row r="13" ht="15">
      <c r="B13" s="30" t="s">
        <v>59</v>
      </c>
    </row>
  </sheetData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2015-04-21T12:25:05Z</dcterms:created>
  <cp:category/>
  <cp:contentType/>
  <cp:contentStatus/>
</cp:coreProperties>
</file>