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0455" windowHeight="5340" activeTab="0"/>
  </bookViews>
  <sheets>
    <sheet name="saldo graf" sheetId="1" r:id="rId1"/>
    <sheet name="bilance" sheetId="2" r:id="rId2"/>
    <sheet name="tab. salda SR" sheetId="3" r:id="rId3"/>
    <sheet name="příjmy+výdaje SR leden-aktuální" sheetId="4" r:id="rId4"/>
    <sheet name="DP meziroční srovnání" sheetId="5" r:id="rId5"/>
    <sheet name="srovnání SR2019 a SRaSkut2018" sheetId="6" state="hidden" r:id="rId6"/>
  </sheets>
  <externalReferences>
    <externalReference r:id="rId9"/>
    <externalReference r:id="rId10"/>
  </externalReferences>
  <definedNames>
    <definedName name="BExMK32MS60N1MR1NIKMES6ZI445" localSheetId="3" hidden="1">'[1]Table_PPK'!#REF!</definedName>
    <definedName name="BExMK32MS60N1MR1NIKMES6ZI445" localSheetId="5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4">#REF!</definedName>
    <definedName name="obdobi">#REF!</definedName>
    <definedName name="_xlnm.Print_Area" localSheetId="4">'DP meziroční srovnání'!$B$1:$O$34</definedName>
    <definedName name="_xlnm.Print_Area" localSheetId="3">'příjmy+výdaje SR leden-aktuální'!$B$2:$L$89</definedName>
    <definedName name="_xlnm.Print_Area" localSheetId="5">'srovnání SR2019 a SRaSkut2018'!$B$2:$I$100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comments6.xml><?xml version="1.0" encoding="utf-8"?>
<comments xmlns="http://schemas.openxmlformats.org/spreadsheetml/2006/main">
  <authors>
    <author>Pavlíček Jan Ing.</author>
  </authors>
  <commentList>
    <comment ref="D6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  <comment ref="D57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</commentList>
</comments>
</file>

<file path=xl/sharedStrings.xml><?xml version="1.0" encoding="utf-8"?>
<sst xmlns="http://schemas.openxmlformats.org/spreadsheetml/2006/main" count="443" uniqueCount="236">
  <si>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</si>
  <si>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</si>
  <si>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</si>
  <si>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</si>
  <si>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</si>
  <si>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</si>
  <si>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</si>
  <si>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</si>
  <si>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</si>
  <si>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</si>
  <si>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</si>
  <si>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</si>
  <si>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</si>
  <si>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</si>
  <si>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</si>
  <si>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</si>
  <si>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</si>
  <si>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</si>
  <si>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</si>
  <si>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</si>
  <si>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</si>
  <si>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</si>
  <si>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</si>
  <si>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</si>
  <si>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</si>
  <si>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Odvod za odnětí půdy ze zeměděl. půdního fondu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</si>
  <si>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</si>
  <si>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</si>
  <si>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</si>
  <si>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</si>
  <si>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</si>
  <si>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</si>
  <si>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</si>
  <si>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</si>
  <si>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</si>
  <si>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</si>
  <si>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</si>
  <si>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</si>
  <si>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</si>
  <si>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</si>
  <si>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</si>
  <si>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</si>
  <si>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</si>
  <si>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</si>
  <si>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</si>
  <si>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</si>
  <si>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</si>
  <si>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</si>
  <si>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</si>
  <si>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</si>
  <si>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</si>
  <si>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</si>
  <si>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</si>
  <si>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</si>
  <si>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</si>
  <si>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</si>
  <si>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</si>
  <si>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</si>
  <si>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</si>
  <si>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</si>
  <si>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</si>
  <si>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</si>
  <si>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</si>
  <si>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</si>
  <si>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</si>
  <si>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</si>
  <si>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</si>
  <si>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</si>
  <si>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</si>
  <si>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</si>
  <si>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</si>
  <si>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</si>
  <si>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z toho: Úroky a ost.finanční výdaje kap. Státní dluh *)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</si>
  <si>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</si>
  <si>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</si>
  <si>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</si>
  <si>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</si>
  <si>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</si>
  <si>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</si>
  <si>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</si>
  <si>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</si>
  <si>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</si>
  <si>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</si>
  <si>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</si>
  <si>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</si>
  <si>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</si>
  <si>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</si>
  <si>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</si>
  <si>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</si>
  <si>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</si>
  <si>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</si>
  <si>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</si>
  <si>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</si>
  <si>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v mil. Kč</t>
  </si>
  <si>
    <t>Saldo SR</t>
  </si>
  <si>
    <t>leden-únor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</si>
  <si>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</si>
  <si>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</si>
  <si>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</si>
  <si>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</si>
  <si>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</si>
  <si>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</si>
  <si>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</si>
  <si>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</si>
  <si>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</si>
  <si>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</si>
  <si>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v tom:</t>
  </si>
  <si>
    <t>8 = 5 - 1</t>
  </si>
  <si>
    <t xml:space="preserve">   Poplatky za uložení odpadů </t>
  </si>
  <si>
    <t>**) dopočet do celku</t>
  </si>
  <si>
    <t xml:space="preserve"> Ostatní kapitálové výdaje **)</t>
  </si>
  <si>
    <t>Ostatní běžné výdaje **)</t>
  </si>
  <si>
    <t>Neinv. transfery fondům soc. a veřejného zdrav.poj.</t>
  </si>
  <si>
    <t xml:space="preserve">   Daň z nabytí nemovitých věcí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</si>
  <si>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</si>
  <si>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</si>
  <si>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</si>
  <si>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</si>
  <si>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</si>
  <si>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</si>
  <si>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</si>
  <si>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</si>
  <si>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</si>
  <si>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</si>
  <si>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</si>
  <si>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Odvody vlastních zdrojů EU do rozpočtu EU</t>
  </si>
  <si>
    <t xml:space="preserve"> Příjmy sdílené s EU</t>
  </si>
  <si>
    <t xml:space="preserve">   Daň z hazardních her (vč. zrušených odvodů z loterií a VHP)</t>
  </si>
  <si>
    <t xml:space="preserve">   Ostatní daňové příjmy *)</t>
  </si>
  <si>
    <t>*) dopočet do celku</t>
  </si>
  <si>
    <t>Celkem r. 2017</t>
  </si>
  <si>
    <t>Saldo bez EU/FM *)</t>
  </si>
  <si>
    <t xml:space="preserve">z toho: Příjmy z EU/FM </t>
  </si>
  <si>
    <t>*) skutečnost v roce 2017 obsahuje celé neinvestiční výdaje kapitoly SD (téměř ze 100 % jsou to úroky a ostatní finanční výdaje)</t>
  </si>
  <si>
    <t>2018/2017</t>
  </si>
  <si>
    <t>Celkem r. 2018</t>
  </si>
  <si>
    <t>Skut.</t>
  </si>
  <si>
    <t>dle RIS</t>
  </si>
  <si>
    <t>3-2</t>
  </si>
  <si>
    <t>3-1</t>
  </si>
  <si>
    <t>3/2</t>
  </si>
  <si>
    <t>3/1</t>
  </si>
  <si>
    <t>*) Saldo očištěné o prostředky na programy/projekty z rozpočtu EU a FM, které byly předfinancovány ze SR a následně jsou propláceny z rozpočtu EU a FM</t>
  </si>
  <si>
    <t>2019/2018</t>
  </si>
  <si>
    <t>2019 - 2018</t>
  </si>
  <si>
    <t>*) skutečnost v roce 2018 a 2019 obsahuje celé neinvestiční výdaje kapitoly SD (téměř ze 100 % jsou to úroky a ostatní finanční výdaje)</t>
  </si>
  <si>
    <t>2019-2018 sk.</t>
  </si>
  <si>
    <t>2019-2018 SR</t>
  </si>
  <si>
    <t>2019/2018 sk.</t>
  </si>
  <si>
    <t>2019/2018 SR</t>
  </si>
  <si>
    <t>*) v celost.daních v roce 2017 není zahrn.DPPO za obce a kraje (rozpočet 6,9 mld. Kč) a dále správní a místní poplatky obcím (7,9 mld. Kč), popl.za znečišť.ŽP (2,8 mld Kč) a daň z hazard.her také obcím (4,9 mld. Kč)-ve skut. je lze sledovat pouze v účetnictví</t>
  </si>
  <si>
    <t>**) v celost.daních v roce 2018 není zahrn.DPPO za obce a kraje (rozpočet 6,7 mld. Kč) a dále správní a místní poplatky obcím (8,1 mld. Kč), popl.za znečišť.ŽP obcím (2,8 mld Kč) a daň z hazard.her obcím (5,4 mld. Kč)-ve skut. je lze sledovat pouze v účetnictví</t>
  </si>
  <si>
    <t>Celkem r. 2019</t>
  </si>
  <si>
    <t>RIS z 25.1.2019</t>
  </si>
  <si>
    <t>použito</t>
  </si>
  <si>
    <t>toto číslo</t>
  </si>
  <si>
    <t>***) v celost.daních v roce 2019 není zahrn.DPPO za obce a kraje (rozpočet 6,7 mld. Kč) a dále správní a místní poplatky obcím (8,9 mld. Kč), popl.za znečišť.ŽP obcím a krajům (3,2 mld Kč) a daň z hazard.her obcím (5,0 mld. Kč)-ve skut. je lze sledovat pouze v účetnictví</t>
  </si>
  <si>
    <t>*****) v souvislosti se zavedením nového způsobu přerozdělování dle PCG se jedná pouze o vybrané pojistné za období od 1.1.2019 do 30.4.2019. V roce 2018 se jedná o výběr od 1.1.2018 do 30.4.2018. V roce 2017 je údaj výběrem za období od 18.12.2016 do 17.4.2017. Nezahrnuje platbu za tzv. státní pojištěnce a nejedná se o příjem SR</t>
  </si>
  <si>
    <t>k 31.5.**)</t>
  </si>
  <si>
    <t>k 31.5.***)</t>
  </si>
  <si>
    <t>k 31.5.*)</t>
  </si>
  <si>
    <t>Kumulovaně</t>
  </si>
  <si>
    <t>EU/FM příjmy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</si>
  <si>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</si>
  <si>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</si>
  <si>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</si>
  <si>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</si>
  <si>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</si>
  <si>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</si>
  <si>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</si>
  <si>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</si>
  <si>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</si>
  <si>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</si>
  <si>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</si>
  <si>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Saldo SR bez vlivu EU/FM</t>
  </si>
  <si>
    <t>EU/FM výdaje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</si>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</sst>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0"/>
    <numFmt numFmtId="173" formatCode="#,##0.000000"/>
    <numFmt numFmtId="174" formatCode="#,##0.000000000"/>
    <numFmt numFmtId="175" formatCode="0.00000000000"/>
    <numFmt numFmtId="176" formatCode="0.000000"/>
    <numFmt numFmtId="177" formatCode="#,##0.00;[Red]#,##0.00"/>
    <numFmt numFmtId="178" formatCode="General_)"/>
    <numFmt numFmtId="179" formatCode="#,,;\-#,,;0"/>
    <numFmt numFmtId="180" formatCode="#,##0.00&quot; &quot;;\-#,##0.00&quot; &quot;;&quot; &quot;;&quot; &quot;\ "/>
    <numFmt numFmtId="181" formatCode="#,##0.00_ ;\-#,##0.00\ "/>
    <numFmt numFmtId="182" formatCode="#,##0.00000000000"/>
    <numFmt numFmtId="183" formatCode="0.000000000000"/>
    <numFmt numFmtId="184" formatCode="#,##0.000000\ &quot;CZK&quot;"/>
    <numFmt numFmtId="185" formatCode="0.0000000000000000"/>
    <numFmt numFmtId="186" formatCode="0.0000000"/>
    <numFmt numFmtId="187" formatCode="0.00000"/>
    <numFmt numFmtId="188" formatCode="0.0000"/>
    <numFmt numFmtId="189" formatCode="0.000"/>
    <numFmt numFmtId="190" formatCode="#,##0.0000"/>
  </numFmts>
  <fonts count="81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sz val="10"/>
      <color indexed="8"/>
      <name val="Times New Roman"/>
      <family val="1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5"/>
      <name val="Times New Roman CE"/>
      <family val="1"/>
    </font>
    <font>
      <b/>
      <sz val="10.5"/>
      <name val="Times New Roman CE"/>
      <family val="1"/>
    </font>
    <font>
      <b/>
      <u val="single"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8"/>
      <color indexed="8"/>
      <name val="Calibri"/>
      <family val="0"/>
    </font>
    <font>
      <b/>
      <sz val="9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35"/>
      <color indexed="8"/>
      <name val="Calibri"/>
      <family val="0"/>
    </font>
    <font>
      <sz val="10"/>
      <color indexed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599960029125213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59" fillId="12" borderId="0" applyNumberFormat="0" applyBorder="0" applyAlignment="0" applyProtection="0"/>
    <xf numFmtId="0" fontId="59" fillId="3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3" fillId="16" borderId="0" applyNumberFormat="0" applyBorder="0" applyAlignment="0" applyProtection="0"/>
    <xf numFmtId="0" fontId="44" fillId="23" borderId="1" applyNumberFormat="0" applyAlignment="0" applyProtection="0"/>
    <xf numFmtId="0" fontId="60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18" borderId="6" applyNumberFormat="0" applyAlignment="0" applyProtection="0"/>
    <xf numFmtId="0" fontId="33" fillId="28" borderId="0" applyNumberFormat="0" applyBorder="0" applyAlignment="0" applyProtection="0"/>
    <xf numFmtId="0" fontId="51" fillId="7" borderId="1" applyNumberFormat="0" applyAlignment="0" applyProtection="0"/>
    <xf numFmtId="0" fontId="61" fillId="3" borderId="7" applyNumberFormat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4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34" fillId="13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8" fillId="21" borderId="11" applyNumberFormat="0" applyFont="0" applyAlignment="0" applyProtection="0"/>
    <xf numFmtId="0" fontId="54" fillId="23" borderId="12" applyNumberFormat="0" applyAlignment="0" applyProtection="0"/>
    <xf numFmtId="0" fontId="35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6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31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3" borderId="16" applyNumberFormat="0" applyProtection="0">
      <alignment horizontal="left" vertical="top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34" borderId="16" applyNumberFormat="0" applyProtection="0">
      <alignment horizontal="left" vertical="top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0" fontId="15" fillId="6" borderId="16" applyNumberFormat="0" applyProtection="0">
      <alignment horizontal="left" vertical="top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5" fillId="23" borderId="21" applyNumberFormat="0">
      <alignment/>
      <protection locked="0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79" fillId="7" borderId="15" applyNumberFormat="0" applyAlignment="0" applyProtection="0"/>
    <xf numFmtId="0" fontId="39" fillId="5" borderId="15" applyNumberFormat="0" applyAlignment="0" applyProtection="0"/>
    <xf numFmtId="0" fontId="80" fillId="5" borderId="24" applyNumberFormat="0" applyAlignment="0" applyProtection="0"/>
    <xf numFmtId="0" fontId="4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9" borderId="0" applyNumberFormat="0" applyBorder="0" applyAlignment="0" applyProtection="0"/>
    <xf numFmtId="0" fontId="59" fillId="42" borderId="0" applyNumberFormat="0" applyBorder="0" applyAlignment="0" applyProtection="0"/>
    <xf numFmtId="0" fontId="59" fillId="12" borderId="0" applyNumberFormat="0" applyBorder="0" applyAlignment="0" applyProtection="0"/>
    <xf numFmtId="0" fontId="59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Border="1" applyAlignment="1">
      <alignment horizontal="center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8" xfId="85" applyNumberFormat="1" applyFont="1" applyBorder="1" applyAlignment="1">
      <alignment horizontal="center"/>
      <protection/>
    </xf>
    <xf numFmtId="0" fontId="2" fillId="0" borderId="28" xfId="85" applyFont="1" applyBorder="1" applyAlignment="1">
      <alignment horizontal="center"/>
      <protection/>
    </xf>
    <xf numFmtId="0" fontId="2" fillId="0" borderId="0" xfId="85" applyFont="1" applyFill="1">
      <alignment/>
      <protection/>
    </xf>
    <xf numFmtId="49" fontId="6" fillId="0" borderId="29" xfId="85" applyNumberFormat="1" applyFont="1" applyFill="1" applyBorder="1" applyAlignment="1">
      <alignment horizontal="left" indent="1"/>
      <protection/>
    </xf>
    <xf numFmtId="49" fontId="6" fillId="0" borderId="29" xfId="85" applyNumberFormat="1" applyFont="1" applyFill="1" applyBorder="1" applyAlignment="1">
      <alignment horizontal="left" indent="4"/>
      <protection/>
    </xf>
    <xf numFmtId="0" fontId="2" fillId="0" borderId="29" xfId="85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7" fillId="0" borderId="29" xfId="85" applyFont="1" applyFill="1" applyBorder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0" fontId="2" fillId="0" borderId="29" xfId="85" applyFont="1" applyFill="1" applyBorder="1" applyAlignment="1">
      <alignment horizontal="left" indent="4"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4" fontId="2" fillId="0" borderId="0" xfId="85" applyNumberFormat="1" applyFont="1" applyFill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30" xfId="85" applyNumberFormat="1" applyFont="1" applyFill="1" applyBorder="1" applyAlignment="1">
      <alignment horizontal="center"/>
      <protection/>
    </xf>
    <xf numFmtId="3" fontId="2" fillId="0" borderId="28" xfId="85" applyNumberFormat="1" applyFont="1" applyFill="1" applyBorder="1" applyAlignment="1">
      <alignment horizontal="center"/>
      <protection/>
    </xf>
    <xf numFmtId="49" fontId="2" fillId="0" borderId="31" xfId="85" applyNumberFormat="1" applyFont="1" applyFill="1" applyBorder="1" applyAlignment="1">
      <alignment horizontal="center"/>
      <protection/>
    </xf>
    <xf numFmtId="0" fontId="2" fillId="0" borderId="32" xfId="85" applyFont="1" applyBorder="1" applyAlignment="1">
      <alignment horizontal="center"/>
      <protection/>
    </xf>
    <xf numFmtId="0" fontId="2" fillId="0" borderId="33" xfId="85" applyFont="1" applyBorder="1" applyAlignment="1">
      <alignment horizontal="center"/>
      <protection/>
    </xf>
    <xf numFmtId="168" fontId="4" fillId="0" borderId="34" xfId="85" applyNumberFormat="1" applyFont="1" applyBorder="1">
      <alignment/>
      <protection/>
    </xf>
    <xf numFmtId="168" fontId="7" fillId="0" borderId="34" xfId="85" applyNumberFormat="1" applyFont="1" applyBorder="1">
      <alignment/>
      <protection/>
    </xf>
    <xf numFmtId="168" fontId="2" fillId="0" borderId="34" xfId="85" applyNumberFormat="1" applyFont="1" applyBorder="1">
      <alignment/>
      <protection/>
    </xf>
    <xf numFmtId="4" fontId="4" fillId="0" borderId="35" xfId="85" applyNumberFormat="1" applyFont="1" applyBorder="1">
      <alignment/>
      <protection/>
    </xf>
    <xf numFmtId="4" fontId="4" fillId="0" borderId="36" xfId="85" applyNumberFormat="1" applyFont="1" applyFill="1" applyBorder="1">
      <alignment/>
      <protection/>
    </xf>
    <xf numFmtId="4" fontId="4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7" fillId="0" borderId="35" xfId="85" applyNumberFormat="1" applyFont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37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2" fillId="0" borderId="35" xfId="85" applyNumberFormat="1" applyFont="1" applyFill="1" applyBorder="1">
      <alignment/>
      <protection/>
    </xf>
    <xf numFmtId="4" fontId="8" fillId="0" borderId="34" xfId="85" applyNumberFormat="1" applyFont="1" applyFill="1" applyBorder="1">
      <alignment/>
      <protection/>
    </xf>
    <xf numFmtId="4" fontId="7" fillId="0" borderId="38" xfId="85" applyNumberFormat="1" applyFont="1" applyFill="1" applyBorder="1">
      <alignment/>
      <protection/>
    </xf>
    <xf numFmtId="4" fontId="7" fillId="0" borderId="34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 horizontal="right"/>
      <protection/>
    </xf>
    <xf numFmtId="4" fontId="2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9" xfId="85" applyNumberFormat="1" applyFont="1" applyFill="1" applyBorder="1">
      <alignment/>
      <protection/>
    </xf>
    <xf numFmtId="4" fontId="4" fillId="0" borderId="38" xfId="85" applyNumberFormat="1" applyFont="1" applyFill="1" applyBorder="1">
      <alignment/>
      <protection/>
    </xf>
    <xf numFmtId="4" fontId="8" fillId="0" borderId="38" xfId="85" applyNumberFormat="1" applyFont="1" applyFill="1" applyBorder="1">
      <alignment/>
      <protection/>
    </xf>
    <xf numFmtId="4" fontId="2" fillId="0" borderId="38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 applyAlignment="1">
      <alignment horizontal="right"/>
      <protection/>
    </xf>
    <xf numFmtId="4" fontId="8" fillId="0" borderId="38" xfId="85" applyNumberFormat="1" applyFont="1" applyFill="1" applyBorder="1">
      <alignment/>
      <protection/>
    </xf>
    <xf numFmtId="168" fontId="7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 applyAlignment="1">
      <alignment horizontal="right"/>
      <protection/>
    </xf>
    <xf numFmtId="168" fontId="2" fillId="0" borderId="33" xfId="85" applyNumberFormat="1" applyFont="1" applyFill="1" applyBorder="1" applyAlignment="1">
      <alignment horizontal="right"/>
      <protection/>
    </xf>
    <xf numFmtId="168" fontId="2" fillId="0" borderId="35" xfId="85" applyNumberFormat="1" applyFont="1" applyFill="1" applyBorder="1" applyAlignment="1">
      <alignment horizontal="center"/>
      <protection/>
    </xf>
    <xf numFmtId="168" fontId="2" fillId="0" borderId="35" xfId="85" applyNumberFormat="1" applyFont="1" applyFill="1" applyBorder="1" applyAlignment="1">
      <alignment horizontal="center"/>
      <protection/>
    </xf>
    <xf numFmtId="4" fontId="2" fillId="0" borderId="34" xfId="85" applyNumberFormat="1" applyFont="1" applyFill="1" applyBorder="1" applyAlignment="1">
      <alignment/>
      <protection/>
    </xf>
    <xf numFmtId="168" fontId="2" fillId="0" borderId="35" xfId="85" applyNumberFormat="1" applyFont="1" applyFill="1" applyBorder="1" applyAlignment="1">
      <alignment/>
      <protection/>
    </xf>
    <xf numFmtId="4" fontId="2" fillId="0" borderId="0" xfId="85" applyNumberFormat="1" applyFo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5" fillId="0" borderId="38" xfId="85" applyNumberFormat="1" applyFont="1" applyFill="1" applyBorder="1">
      <alignment/>
      <protection/>
    </xf>
    <xf numFmtId="4" fontId="4" fillId="0" borderId="40" xfId="85" applyNumberFormat="1" applyFont="1" applyFill="1" applyBorder="1">
      <alignment/>
      <protection/>
    </xf>
    <xf numFmtId="4" fontId="7" fillId="0" borderId="36" xfId="85" applyNumberFormat="1" applyFont="1" applyBorder="1">
      <alignment/>
      <protection/>
    </xf>
    <xf numFmtId="4" fontId="5" fillId="0" borderId="34" xfId="85" applyNumberFormat="1" applyFont="1" applyFill="1" applyBorder="1">
      <alignment/>
      <protection/>
    </xf>
    <xf numFmtId="4" fontId="4" fillId="0" borderId="41" xfId="85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2" fontId="6" fillId="0" borderId="2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1" xfId="85" applyFont="1" applyFill="1" applyBorder="1" applyAlignment="1">
      <alignment horizontal="center"/>
      <protection/>
    </xf>
    <xf numFmtId="0" fontId="2" fillId="0" borderId="45" xfId="85" applyFont="1" applyFill="1" applyBorder="1" applyAlignment="1">
      <alignment horizontal="center"/>
      <protection/>
    </xf>
    <xf numFmtId="49" fontId="2" fillId="0" borderId="41" xfId="85" applyNumberFormat="1" applyFont="1" applyFill="1" applyBorder="1" applyAlignment="1">
      <alignment horizontal="center"/>
      <protection/>
    </xf>
    <xf numFmtId="49" fontId="2" fillId="0" borderId="45" xfId="85" applyNumberFormat="1" applyFont="1" applyFill="1" applyBorder="1" applyAlignment="1">
      <alignment horizontal="center"/>
      <protection/>
    </xf>
    <xf numFmtId="4" fontId="7" fillId="0" borderId="36" xfId="85" applyNumberFormat="1" applyFont="1" applyFill="1" applyBorder="1">
      <alignment/>
      <protection/>
    </xf>
    <xf numFmtId="0" fontId="6" fillId="0" borderId="34" xfId="0" applyFont="1" applyFill="1" applyBorder="1" applyAlignment="1">
      <alignment horizontal="center"/>
    </xf>
    <xf numFmtId="0" fontId="1" fillId="0" borderId="0" xfId="87" applyFill="1">
      <alignment/>
      <protection/>
    </xf>
    <xf numFmtId="0" fontId="1" fillId="0" borderId="0" xfId="87">
      <alignment/>
      <protection/>
    </xf>
    <xf numFmtId="2" fontId="1" fillId="0" borderId="0" xfId="87" applyNumberFormat="1">
      <alignment/>
      <protection/>
    </xf>
    <xf numFmtId="0" fontId="2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168" fontId="7" fillId="0" borderId="34" xfId="85" applyNumberFormat="1" applyFont="1" applyFill="1" applyBorder="1">
      <alignment/>
      <protection/>
    </xf>
    <xf numFmtId="4" fontId="7" fillId="0" borderId="35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168" fontId="5" fillId="0" borderId="34" xfId="85" applyNumberFormat="1" applyFont="1" applyFill="1" applyBorder="1">
      <alignment/>
      <protection/>
    </xf>
    <xf numFmtId="168" fontId="5" fillId="0" borderId="35" xfId="85" applyNumberFormat="1" applyFont="1" applyFill="1" applyBorder="1">
      <alignment/>
      <protection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4" fontId="2" fillId="0" borderId="35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0" fontId="2" fillId="0" borderId="47" xfId="85" applyFont="1" applyFill="1" applyBorder="1" applyAlignment="1">
      <alignment horizontal="center"/>
      <protection/>
    </xf>
    <xf numFmtId="4" fontId="4" fillId="0" borderId="48" xfId="85" applyNumberFormat="1" applyFont="1" applyFill="1" applyBorder="1">
      <alignment/>
      <protection/>
    </xf>
    <xf numFmtId="4" fontId="2" fillId="0" borderId="33" xfId="85" applyNumberFormat="1" applyFont="1" applyFill="1" applyBorder="1">
      <alignment/>
      <protection/>
    </xf>
    <xf numFmtId="4" fontId="4" fillId="0" borderId="31" xfId="85" applyNumberFormat="1" applyFont="1" applyFill="1" applyBorder="1">
      <alignment/>
      <protection/>
    </xf>
    <xf numFmtId="4" fontId="5" fillId="0" borderId="35" xfId="85" applyNumberFormat="1" applyFont="1" applyFill="1" applyBorder="1">
      <alignment/>
      <protection/>
    </xf>
    <xf numFmtId="4" fontId="4" fillId="0" borderId="45" xfId="85" applyNumberFormat="1" applyFont="1" applyFill="1" applyBorder="1">
      <alignment/>
      <protection/>
    </xf>
    <xf numFmtId="0" fontId="5" fillId="0" borderId="49" xfId="0" applyFont="1" applyBorder="1" applyAlignment="1">
      <alignment horizontal="center"/>
    </xf>
    <xf numFmtId="0" fontId="5" fillId="0" borderId="42" xfId="0" applyFont="1" applyBorder="1" applyAlignment="1">
      <alignment/>
    </xf>
    <xf numFmtId="2" fontId="5" fillId="0" borderId="50" xfId="0" applyNumberFormat="1" applyFont="1" applyFill="1" applyBorder="1" applyAlignment="1">
      <alignment/>
    </xf>
    <xf numFmtId="2" fontId="5" fillId="0" borderId="42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5" fillId="0" borderId="51" xfId="0" applyFont="1" applyBorder="1" applyAlignment="1">
      <alignment/>
    </xf>
    <xf numFmtId="2" fontId="5" fillId="0" borderId="35" xfId="0" applyNumberFormat="1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2" fontId="5" fillId="0" borderId="33" xfId="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6" fillId="0" borderId="0" xfId="87" applyFont="1">
      <alignment/>
      <protection/>
    </xf>
    <xf numFmtId="0" fontId="6" fillId="0" borderId="42" xfId="87" applyFont="1" applyBorder="1">
      <alignment/>
      <protection/>
    </xf>
    <xf numFmtId="0" fontId="6" fillId="0" borderId="38" xfId="87" applyFont="1" applyBorder="1" applyAlignment="1">
      <alignment horizontal="center"/>
      <protection/>
    </xf>
    <xf numFmtId="0" fontId="6" fillId="0" borderId="44" xfId="87" applyFont="1" applyFill="1" applyBorder="1">
      <alignment/>
      <protection/>
    </xf>
    <xf numFmtId="0" fontId="6" fillId="0" borderId="53" xfId="87" applyFont="1" applyFill="1" applyBorder="1">
      <alignment/>
      <protection/>
    </xf>
    <xf numFmtId="0" fontId="6" fillId="0" borderId="54" xfId="87" applyFont="1" applyBorder="1" applyAlignment="1">
      <alignment horizontal="center"/>
      <protection/>
    </xf>
    <xf numFmtId="0" fontId="6" fillId="0" borderId="55" xfId="87" applyFont="1" applyBorder="1" applyAlignment="1">
      <alignment horizontal="center"/>
      <protection/>
    </xf>
    <xf numFmtId="0" fontId="6" fillId="0" borderId="56" xfId="87" applyFont="1" applyBorder="1" applyAlignment="1">
      <alignment horizontal="center"/>
      <protection/>
    </xf>
    <xf numFmtId="0" fontId="6" fillId="0" borderId="53" xfId="87" applyFont="1" applyBorder="1" applyAlignment="1">
      <alignment horizontal="center"/>
      <protection/>
    </xf>
    <xf numFmtId="0" fontId="6" fillId="0" borderId="52" xfId="87" applyFont="1" applyBorder="1" applyAlignment="1">
      <alignment horizontal="center"/>
      <protection/>
    </xf>
    <xf numFmtId="0" fontId="1" fillId="0" borderId="51" xfId="87" applyBorder="1">
      <alignment/>
      <protection/>
    </xf>
    <xf numFmtId="166" fontId="25" fillId="0" borderId="57" xfId="87" applyNumberFormat="1" applyFont="1" applyBorder="1">
      <alignment/>
      <protection/>
    </xf>
    <xf numFmtId="2" fontId="25" fillId="0" borderId="51" xfId="87" applyNumberFormat="1" applyFont="1" applyBorder="1">
      <alignment/>
      <protection/>
    </xf>
    <xf numFmtId="2" fontId="25" fillId="0" borderId="34" xfId="87" applyNumberFormat="1" applyFont="1" applyBorder="1">
      <alignment/>
      <protection/>
    </xf>
    <xf numFmtId="2" fontId="25" fillId="0" borderId="38" xfId="87" applyNumberFormat="1" applyFont="1" applyBorder="1">
      <alignment/>
      <protection/>
    </xf>
    <xf numFmtId="0" fontId="1" fillId="0" borderId="35" xfId="87" applyBorder="1">
      <alignment/>
      <protection/>
    </xf>
    <xf numFmtId="0" fontId="2" fillId="0" borderId="0" xfId="0" applyFont="1" applyAlignment="1">
      <alignment horizontal="right"/>
    </xf>
    <xf numFmtId="168" fontId="2" fillId="0" borderId="28" xfId="85" applyNumberFormat="1" applyFont="1" applyFill="1" applyBorder="1">
      <alignment/>
      <protection/>
    </xf>
    <xf numFmtId="0" fontId="6" fillId="0" borderId="29" xfId="85" applyFont="1" applyFill="1" applyBorder="1">
      <alignment/>
      <protection/>
    </xf>
    <xf numFmtId="4" fontId="8" fillId="0" borderId="35" xfId="85" applyNumberFormat="1" applyFont="1" applyFill="1" applyBorder="1">
      <alignment/>
      <protection/>
    </xf>
    <xf numFmtId="168" fontId="8" fillId="0" borderId="34" xfId="85" applyNumberFormat="1" applyFont="1" applyFill="1" applyBorder="1">
      <alignment/>
      <protection/>
    </xf>
    <xf numFmtId="0" fontId="8" fillId="0" borderId="29" xfId="85" applyFont="1" applyFill="1" applyBorder="1">
      <alignment/>
      <protection/>
    </xf>
    <xf numFmtId="0" fontId="2" fillId="0" borderId="28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0" fontId="4" fillId="0" borderId="46" xfId="85" applyFont="1" applyFill="1" applyBorder="1">
      <alignment/>
      <protection/>
    </xf>
    <xf numFmtId="168" fontId="2" fillId="0" borderId="35" xfId="85" applyNumberFormat="1" applyFont="1" applyFill="1" applyBorder="1" applyAlignment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168" fontId="7" fillId="0" borderId="35" xfId="85" applyNumberFormat="1" applyFont="1" applyFill="1" applyBorder="1" applyAlignment="1">
      <alignment/>
      <protection/>
    </xf>
    <xf numFmtId="168" fontId="4" fillId="0" borderId="35" xfId="85" applyNumberFormat="1" applyFont="1" applyFill="1" applyBorder="1" applyAlignment="1">
      <alignment/>
      <protection/>
    </xf>
    <xf numFmtId="0" fontId="4" fillId="0" borderId="29" xfId="85" applyFont="1" applyFill="1" applyBorder="1">
      <alignment/>
      <protection/>
    </xf>
    <xf numFmtId="0" fontId="2" fillId="0" borderId="46" xfId="85" applyFont="1" applyFill="1" applyBorder="1">
      <alignment/>
      <protection/>
    </xf>
    <xf numFmtId="164" fontId="2" fillId="0" borderId="33" xfId="85" applyNumberFormat="1" applyFont="1" applyFill="1" applyBorder="1" applyAlignment="1">
      <alignment horizontal="center"/>
      <protection/>
    </xf>
    <xf numFmtId="0" fontId="2" fillId="0" borderId="43" xfId="85" applyFont="1" applyFill="1" applyBorder="1">
      <alignment/>
      <protection/>
    </xf>
    <xf numFmtId="0" fontId="2" fillId="0" borderId="32" xfId="85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42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6" xfId="85" applyFont="1" applyFill="1" applyBorder="1" applyAlignment="1">
      <alignment horizontal="center"/>
      <protection/>
    </xf>
    <xf numFmtId="164" fontId="2" fillId="0" borderId="28" xfId="85" applyNumberFormat="1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left" indent="3"/>
      <protection/>
    </xf>
    <xf numFmtId="166" fontId="25" fillId="0" borderId="35" xfId="87" applyNumberFormat="1" applyFont="1" applyBorder="1">
      <alignment/>
      <protection/>
    </xf>
    <xf numFmtId="4" fontId="2" fillId="0" borderId="0" xfId="85" applyNumberFormat="1" applyFont="1" applyFill="1">
      <alignment/>
      <protection/>
    </xf>
    <xf numFmtId="0" fontId="2" fillId="0" borderId="0" xfId="85" applyFont="1" applyFill="1" applyBorder="1">
      <alignment/>
      <protection/>
    </xf>
    <xf numFmtId="0" fontId="25" fillId="0" borderId="29" xfId="87" applyFont="1" applyBorder="1">
      <alignment/>
      <protection/>
    </xf>
    <xf numFmtId="0" fontId="15" fillId="0" borderId="0" xfId="107">
      <alignment/>
      <protection/>
    </xf>
    <xf numFmtId="4" fontId="2" fillId="0" borderId="51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2" fillId="0" borderId="51" xfId="85" applyNumberFormat="1" applyFont="1" applyFill="1" applyBorder="1">
      <alignment/>
      <protection/>
    </xf>
    <xf numFmtId="4" fontId="7" fillId="0" borderId="51" xfId="85" applyNumberFormat="1" applyFont="1" applyFill="1" applyBorder="1">
      <alignment/>
      <protection/>
    </xf>
    <xf numFmtId="4" fontId="8" fillId="0" borderId="51" xfId="85" applyNumberFormat="1" applyFont="1" applyFill="1" applyBorder="1">
      <alignment/>
      <protection/>
    </xf>
    <xf numFmtId="164" fontId="2" fillId="0" borderId="27" xfId="85" applyNumberFormat="1" applyFont="1" applyFill="1" applyBorder="1" applyAlignment="1">
      <alignment horizontal="center"/>
      <protection/>
    </xf>
    <xf numFmtId="0" fontId="15" fillId="0" borderId="0" xfId="109">
      <alignment/>
      <protection/>
    </xf>
    <xf numFmtId="4" fontId="4" fillId="0" borderId="34" xfId="85" applyNumberFormat="1" applyFont="1" applyFill="1" applyBorder="1" applyAlignment="1">
      <alignment/>
      <protection/>
    </xf>
    <xf numFmtId="4" fontId="7" fillId="0" borderId="34" xfId="85" applyNumberFormat="1" applyFont="1" applyFill="1" applyBorder="1" applyAlignment="1">
      <alignment/>
      <protection/>
    </xf>
    <xf numFmtId="4" fontId="2" fillId="0" borderId="34" xfId="85" applyNumberFormat="1" applyFont="1" applyFill="1" applyBorder="1" applyAlignment="1">
      <alignment/>
      <protection/>
    </xf>
    <xf numFmtId="4" fontId="4" fillId="0" borderId="41" xfId="85" applyNumberFormat="1" applyFont="1" applyFill="1" applyBorder="1" applyAlignment="1">
      <alignment/>
      <protection/>
    </xf>
    <xf numFmtId="0" fontId="1" fillId="0" borderId="58" xfId="87" applyBorder="1">
      <alignment/>
      <protection/>
    </xf>
    <xf numFmtId="4" fontId="15" fillId="0" borderId="0" xfId="237" applyNumberFormat="1" applyFill="1" applyBorder="1">
      <alignment horizontal="right" vertical="center"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2" fontId="25" fillId="0" borderId="35" xfId="87" applyNumberFormat="1" applyFont="1" applyBorder="1">
      <alignment/>
      <protection/>
    </xf>
    <xf numFmtId="0" fontId="15" fillId="0" borderId="0" xfId="111">
      <alignment/>
      <protection/>
    </xf>
    <xf numFmtId="4" fontId="8" fillId="0" borderId="0" xfId="85" applyNumberFormat="1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 vertical="center" wrapText="1" indent="4"/>
      <protection/>
    </xf>
    <xf numFmtId="0" fontId="2" fillId="0" borderId="43" xfId="85" applyFont="1" applyFill="1" applyBorder="1" applyAlignment="1">
      <alignment horizontal="left" indent="1"/>
      <protection/>
    </xf>
    <xf numFmtId="0" fontId="4" fillId="0" borderId="42" xfId="85" applyFont="1" applyFill="1" applyBorder="1">
      <alignment/>
      <protection/>
    </xf>
    <xf numFmtId="168" fontId="4" fillId="0" borderId="58" xfId="85" applyNumberFormat="1" applyFont="1" applyFill="1" applyBorder="1">
      <alignment/>
      <protection/>
    </xf>
    <xf numFmtId="4" fontId="4" fillId="0" borderId="59" xfId="85" applyNumberFormat="1" applyFont="1" applyFill="1" applyBorder="1">
      <alignment/>
      <protection/>
    </xf>
    <xf numFmtId="168" fontId="4" fillId="0" borderId="60" xfId="85" applyNumberFormat="1" applyFont="1" applyFill="1" applyBorder="1">
      <alignment/>
      <protection/>
    </xf>
    <xf numFmtId="4" fontId="4" fillId="0" borderId="58" xfId="85" applyNumberFormat="1" applyFont="1" applyFill="1" applyBorder="1">
      <alignment/>
      <protection/>
    </xf>
    <xf numFmtId="4" fontId="4" fillId="0" borderId="0" xfId="85" applyNumberFormat="1" applyFont="1" applyFill="1" applyBorder="1">
      <alignment/>
      <protection/>
    </xf>
    <xf numFmtId="0" fontId="6" fillId="0" borderId="29" xfId="87" applyFont="1" applyBorder="1" applyAlignment="1">
      <alignment horizontal="center"/>
      <protection/>
    </xf>
    <xf numFmtId="2" fontId="25" fillId="0" borderId="51" xfId="87" applyNumberFormat="1" applyFont="1" applyFill="1" applyBorder="1">
      <alignment/>
      <protection/>
    </xf>
    <xf numFmtId="2" fontId="25" fillId="0" borderId="34" xfId="87" applyNumberFormat="1" applyFont="1" applyFill="1" applyBorder="1">
      <alignment/>
      <protection/>
    </xf>
    <xf numFmtId="166" fontId="25" fillId="0" borderId="35" xfId="87" applyNumberFormat="1" applyFont="1" applyFill="1" applyBorder="1">
      <alignment/>
      <protection/>
    </xf>
    <xf numFmtId="2" fontId="1" fillId="0" borderId="34" xfId="87" applyNumberFormat="1" applyBorder="1">
      <alignment/>
      <protection/>
    </xf>
    <xf numFmtId="166" fontId="10" fillId="0" borderId="0" xfId="85" applyNumberFormat="1" applyFont="1" applyFill="1">
      <alignment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Border="1" applyAlignment="1">
      <alignment horizontal="center"/>
      <protection/>
    </xf>
    <xf numFmtId="49" fontId="2" fillId="0" borderId="0" xfId="85" applyNumberFormat="1" applyFont="1" applyFill="1" applyBorder="1" applyAlignment="1">
      <alignment horizontal="center"/>
      <protection/>
    </xf>
    <xf numFmtId="4" fontId="5" fillId="0" borderId="0" xfId="85" applyNumberFormat="1" applyFont="1" applyFill="1" applyBorder="1">
      <alignment/>
      <protection/>
    </xf>
    <xf numFmtId="4" fontId="4" fillId="0" borderId="0" xfId="85" applyNumberFormat="1" applyFont="1" applyBorder="1">
      <alignment/>
      <protection/>
    </xf>
    <xf numFmtId="4" fontId="7" fillId="0" borderId="0" xfId="85" applyNumberFormat="1" applyFont="1" applyBorder="1">
      <alignment/>
      <protection/>
    </xf>
    <xf numFmtId="168" fontId="5" fillId="0" borderId="0" xfId="85" applyNumberFormat="1" applyFont="1" applyFill="1" applyBorder="1">
      <alignment/>
      <protection/>
    </xf>
    <xf numFmtId="0" fontId="5" fillId="0" borderId="0" xfId="85" applyFont="1" applyFill="1">
      <alignment/>
      <protection/>
    </xf>
    <xf numFmtId="2" fontId="2" fillId="0" borderId="0" xfId="85" applyNumberFormat="1" applyFont="1" applyFill="1">
      <alignment/>
      <protection/>
    </xf>
    <xf numFmtId="2" fontId="2" fillId="0" borderId="0" xfId="85" applyNumberFormat="1" applyFont="1">
      <alignment/>
      <protection/>
    </xf>
    <xf numFmtId="166" fontId="27" fillId="0" borderId="57" xfId="87" applyNumberFormat="1" applyFont="1" applyBorder="1">
      <alignment/>
      <protection/>
    </xf>
    <xf numFmtId="168" fontId="11" fillId="0" borderId="0" xfId="87" applyNumberFormat="1" applyFont="1">
      <alignment/>
      <protection/>
    </xf>
    <xf numFmtId="2" fontId="27" fillId="0" borderId="35" xfId="87" applyNumberFormat="1" applyFont="1" applyBorder="1">
      <alignment/>
      <protection/>
    </xf>
    <xf numFmtId="2" fontId="27" fillId="0" borderId="38" xfId="87" applyNumberFormat="1" applyFont="1" applyBorder="1">
      <alignment/>
      <protection/>
    </xf>
    <xf numFmtId="166" fontId="27" fillId="0" borderId="35" xfId="87" applyNumberFormat="1" applyFont="1" applyBorder="1">
      <alignment/>
      <protection/>
    </xf>
    <xf numFmtId="2" fontId="27" fillId="0" borderId="34" xfId="87" applyNumberFormat="1" applyFont="1" applyBorder="1">
      <alignment/>
      <protection/>
    </xf>
    <xf numFmtId="2" fontId="27" fillId="0" borderId="51" xfId="87" applyNumberFormat="1" applyFont="1" applyBorder="1">
      <alignment/>
      <protection/>
    </xf>
    <xf numFmtId="166" fontId="25" fillId="0" borderId="51" xfId="87" applyNumberFormat="1" applyFont="1" applyBorder="1">
      <alignment/>
      <protection/>
    </xf>
    <xf numFmtId="0" fontId="6" fillId="0" borderId="29" xfId="87" applyFont="1" applyBorder="1">
      <alignment/>
      <protection/>
    </xf>
    <xf numFmtId="168" fontId="5" fillId="0" borderId="0" xfId="87" applyNumberFormat="1" applyFont="1">
      <alignment/>
      <protection/>
    </xf>
    <xf numFmtId="168" fontId="25" fillId="0" borderId="57" xfId="87" applyNumberFormat="1" applyFont="1" applyBorder="1" applyAlignment="1">
      <alignment/>
      <protection/>
    </xf>
    <xf numFmtId="168" fontId="25" fillId="0" borderId="0" xfId="87" applyNumberFormat="1" applyFont="1" applyBorder="1" applyAlignment="1">
      <alignment/>
      <protection/>
    </xf>
    <xf numFmtId="4" fontId="25" fillId="0" borderId="38" xfId="87" applyNumberFormat="1" applyFont="1" applyBorder="1" applyAlignment="1">
      <alignment/>
      <protection/>
    </xf>
    <xf numFmtId="4" fontId="25" fillId="0" borderId="35" xfId="87" applyNumberFormat="1" applyFont="1" applyBorder="1" applyAlignment="1">
      <alignment/>
      <protection/>
    </xf>
    <xf numFmtId="4" fontId="25" fillId="0" borderId="51" xfId="87" applyNumberFormat="1" applyFont="1" applyBorder="1" applyAlignment="1">
      <alignment/>
      <protection/>
    </xf>
    <xf numFmtId="0" fontId="1" fillId="0" borderId="61" xfId="87" applyBorder="1">
      <alignment/>
      <protection/>
    </xf>
    <xf numFmtId="0" fontId="1" fillId="0" borderId="50" xfId="87" applyBorder="1">
      <alignment/>
      <protection/>
    </xf>
    <xf numFmtId="0" fontId="1" fillId="0" borderId="48" xfId="87" applyBorder="1">
      <alignment/>
      <protection/>
    </xf>
    <xf numFmtId="49" fontId="6" fillId="0" borderId="58" xfId="87" applyNumberFormat="1" applyFont="1" applyBorder="1" applyAlignment="1">
      <alignment horizontal="center"/>
      <protection/>
    </xf>
    <xf numFmtId="49" fontId="6" fillId="0" borderId="60" xfId="87" applyNumberFormat="1" applyFont="1" applyBorder="1" applyAlignment="1">
      <alignment horizontal="center"/>
      <protection/>
    </xf>
    <xf numFmtId="49" fontId="6" fillId="0" borderId="62" xfId="87" applyNumberFormat="1" applyFont="1" applyBorder="1" applyAlignment="1">
      <alignment horizontal="center"/>
      <protection/>
    </xf>
    <xf numFmtId="0" fontId="6" fillId="0" borderId="47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34" xfId="87" applyFont="1" applyBorder="1" applyAlignment="1">
      <alignment horizontal="center"/>
      <protection/>
    </xf>
    <xf numFmtId="0" fontId="6" fillId="0" borderId="51" xfId="87" applyFont="1" applyBorder="1" applyAlignment="1">
      <alignment horizontal="center"/>
      <protection/>
    </xf>
    <xf numFmtId="0" fontId="6" fillId="0" borderId="63" xfId="87" applyFont="1" applyBorder="1" applyAlignment="1">
      <alignment horizontal="center"/>
      <protection/>
    </xf>
    <xf numFmtId="0" fontId="6" fillId="0" borderId="64" xfId="87" applyFont="1" applyBorder="1" applyAlignment="1">
      <alignment horizontal="center"/>
      <protection/>
    </xf>
    <xf numFmtId="0" fontId="6" fillId="0" borderId="28" xfId="87" applyFont="1" applyBorder="1" applyAlignment="1">
      <alignment horizontal="center"/>
      <protection/>
    </xf>
    <xf numFmtId="0" fontId="6" fillId="0" borderId="0" xfId="87" applyFont="1" applyAlignment="1">
      <alignment horizontal="center"/>
      <protection/>
    </xf>
    <xf numFmtId="0" fontId="28" fillId="0" borderId="0" xfId="87" applyFont="1" applyFill="1" applyBorder="1">
      <alignment/>
      <protection/>
    </xf>
    <xf numFmtId="0" fontId="28" fillId="0" borderId="0" xfId="87" applyFont="1" applyFill="1">
      <alignment/>
      <protection/>
    </xf>
    <xf numFmtId="0" fontId="6" fillId="0" borderId="29" xfId="0" applyFont="1" applyBorder="1" applyAlignment="1">
      <alignment horizontal="left" indent="1"/>
    </xf>
    <xf numFmtId="0" fontId="27" fillId="0" borderId="0" xfId="0" applyFont="1" applyFill="1" applyBorder="1" applyAlignment="1">
      <alignment/>
    </xf>
    <xf numFmtId="4" fontId="6" fillId="0" borderId="38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4" fontId="56" fillId="0" borderId="38" xfId="0" applyNumberFormat="1" applyFont="1" applyBorder="1" applyAlignment="1">
      <alignment horizontal="right"/>
    </xf>
    <xf numFmtId="166" fontId="56" fillId="0" borderId="0" xfId="0" applyNumberFormat="1" applyFont="1" applyAlignment="1">
      <alignment horizontal="right"/>
    </xf>
    <xf numFmtId="4" fontId="56" fillId="0" borderId="34" xfId="0" applyNumberFormat="1" applyFont="1" applyBorder="1" applyAlignment="1">
      <alignment horizontal="right"/>
    </xf>
    <xf numFmtId="4" fontId="57" fillId="0" borderId="0" xfId="0" applyNumberFormat="1" applyFont="1" applyBorder="1" applyAlignment="1">
      <alignment horizontal="right"/>
    </xf>
    <xf numFmtId="171" fontId="56" fillId="0" borderId="34" xfId="0" applyNumberFormat="1" applyFont="1" applyBorder="1" applyAlignment="1">
      <alignment horizontal="right"/>
    </xf>
    <xf numFmtId="2" fontId="56" fillId="0" borderId="35" xfId="0" applyNumberFormat="1" applyFont="1" applyBorder="1" applyAlignment="1">
      <alignment horizontal="right"/>
    </xf>
    <xf numFmtId="4" fontId="56" fillId="0" borderId="38" xfId="0" applyNumberFormat="1" applyFont="1" applyFill="1" applyBorder="1" applyAlignment="1">
      <alignment horizontal="right"/>
    </xf>
    <xf numFmtId="4" fontId="56" fillId="0" borderId="34" xfId="0" applyNumberFormat="1" applyFont="1" applyFill="1" applyBorder="1" applyAlignment="1">
      <alignment horizontal="right"/>
    </xf>
    <xf numFmtId="4" fontId="57" fillId="0" borderId="0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" fillId="0" borderId="0" xfId="85" applyFont="1" applyBorder="1">
      <alignment/>
      <protection/>
    </xf>
    <xf numFmtId="166" fontId="1" fillId="0" borderId="0" xfId="87" applyNumberFormat="1">
      <alignment/>
      <protection/>
    </xf>
    <xf numFmtId="168" fontId="9" fillId="0" borderId="0" xfId="85" applyNumberFormat="1" applyFont="1" applyFill="1">
      <alignment/>
      <protection/>
    </xf>
    <xf numFmtId="4" fontId="2" fillId="43" borderId="38" xfId="85" applyNumberFormat="1" applyFont="1" applyFill="1" applyBorder="1">
      <alignment/>
      <protection/>
    </xf>
    <xf numFmtId="1" fontId="1" fillId="0" borderId="0" xfId="87" applyNumberFormat="1">
      <alignment/>
      <protection/>
    </xf>
    <xf numFmtId="4" fontId="15" fillId="0" borderId="0" xfId="237" applyNumberFormat="1" applyBorder="1">
      <alignment horizontal="right" vertical="center"/>
    </xf>
    <xf numFmtId="3" fontId="15" fillId="0" borderId="0" xfId="237" applyNumberFormat="1" applyBorder="1">
      <alignment horizontal="right" vertical="center"/>
    </xf>
    <xf numFmtId="49" fontId="2" fillId="0" borderId="47" xfId="85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10" fillId="0" borderId="0" xfId="85" applyNumberFormat="1" applyFont="1">
      <alignment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/>
    </xf>
    <xf numFmtId="3" fontId="2" fillId="0" borderId="47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0" fontId="11" fillId="0" borderId="0" xfId="85" applyFont="1" applyFill="1">
      <alignment/>
      <protection/>
    </xf>
    <xf numFmtId="0" fontId="5" fillId="0" borderId="46" xfId="85" applyFont="1" applyFill="1" applyBorder="1" applyAlignment="1">
      <alignment horizontal="center"/>
      <protection/>
    </xf>
    <xf numFmtId="0" fontId="5" fillId="0" borderId="40" xfId="85" applyFont="1" applyFill="1" applyBorder="1" applyAlignment="1">
      <alignment/>
      <protection/>
    </xf>
    <xf numFmtId="0" fontId="5" fillId="0" borderId="49" xfId="85" applyFont="1" applyFill="1" applyBorder="1" applyAlignment="1">
      <alignment/>
      <protection/>
    </xf>
    <xf numFmtId="0" fontId="5" fillId="0" borderId="45" xfId="85" applyFont="1" applyFill="1" applyBorder="1" applyAlignment="1">
      <alignment/>
      <protection/>
    </xf>
    <xf numFmtId="0" fontId="2" fillId="0" borderId="48" xfId="85" applyFont="1" applyFill="1" applyBorder="1" applyAlignment="1">
      <alignment horizontal="center"/>
      <protection/>
    </xf>
    <xf numFmtId="0" fontId="2" fillId="0" borderId="35" xfId="85" applyFont="1" applyFill="1" applyBorder="1" applyAlignment="1">
      <alignment horizontal="center"/>
      <protection/>
    </xf>
    <xf numFmtId="3" fontId="2" fillId="0" borderId="38" xfId="85" applyNumberFormat="1" applyFont="1" applyFill="1" applyBorder="1" applyAlignment="1">
      <alignment horizontal="center"/>
      <protection/>
    </xf>
    <xf numFmtId="0" fontId="2" fillId="0" borderId="34" xfId="85" applyFont="1" applyFill="1" applyBorder="1" applyAlignment="1">
      <alignment horizontal="center"/>
      <protection/>
    </xf>
    <xf numFmtId="0" fontId="2" fillId="0" borderId="57" xfId="85" applyFont="1" applyFill="1" applyBorder="1" applyAlignment="1">
      <alignment horizontal="center"/>
      <protection/>
    </xf>
    <xf numFmtId="0" fontId="2" fillId="0" borderId="43" xfId="85" applyFont="1" applyFill="1" applyBorder="1" applyAlignment="1">
      <alignment horizontal="center"/>
      <protection/>
    </xf>
    <xf numFmtId="3" fontId="2" fillId="0" borderId="27" xfId="85" applyNumberFormat="1" applyFont="1" applyFill="1" applyBorder="1" applyAlignment="1">
      <alignment horizontal="center"/>
      <protection/>
    </xf>
    <xf numFmtId="0" fontId="2" fillId="0" borderId="53" xfId="85" applyFont="1" applyBorder="1" applyAlignment="1">
      <alignment horizontal="center"/>
      <protection/>
    </xf>
    <xf numFmtId="49" fontId="2" fillId="0" borderId="46" xfId="85" applyNumberFormat="1" applyFont="1" applyFill="1" applyBorder="1" applyAlignment="1">
      <alignment horizontal="center"/>
      <protection/>
    </xf>
    <xf numFmtId="49" fontId="2" fillId="0" borderId="66" xfId="85" applyNumberFormat="1" applyFont="1" applyFill="1" applyBorder="1" applyAlignment="1">
      <alignment horizontal="center"/>
      <protection/>
    </xf>
    <xf numFmtId="4" fontId="4" fillId="0" borderId="42" xfId="85" applyNumberFormat="1" applyFont="1" applyFill="1" applyBorder="1">
      <alignment/>
      <protection/>
    </xf>
    <xf numFmtId="168" fontId="4" fillId="0" borderId="61" xfId="85" applyNumberFormat="1" applyFont="1" applyFill="1" applyBorder="1">
      <alignment/>
      <protection/>
    </xf>
    <xf numFmtId="181" fontId="4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168" fontId="5" fillId="0" borderId="57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4" fontId="7" fillId="0" borderId="29" xfId="85" applyNumberFormat="1" applyFont="1" applyFill="1" applyBorder="1">
      <alignment/>
      <protection/>
    </xf>
    <xf numFmtId="168" fontId="7" fillId="0" borderId="57" xfId="85" applyNumberFormat="1" applyFont="1" applyFill="1" applyBorder="1">
      <alignment/>
      <protection/>
    </xf>
    <xf numFmtId="165" fontId="7" fillId="0" borderId="0" xfId="85" applyNumberFormat="1" applyFont="1" applyFill="1" applyBorder="1">
      <alignment/>
      <protection/>
    </xf>
    <xf numFmtId="4" fontId="8" fillId="0" borderId="29" xfId="85" applyNumberFormat="1" applyFont="1" applyFill="1" applyBorder="1">
      <alignment/>
      <protection/>
    </xf>
    <xf numFmtId="168" fontId="8" fillId="0" borderId="57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168" fontId="2" fillId="0" borderId="57" xfId="85" applyNumberFormat="1" applyFont="1" applyFill="1" applyBorder="1">
      <alignment/>
      <protection/>
    </xf>
    <xf numFmtId="0" fontId="58" fillId="0" borderId="0" xfId="85" applyFont="1" applyFill="1" applyAlignment="1">
      <alignment horizontal="center"/>
      <protection/>
    </xf>
    <xf numFmtId="180" fontId="1" fillId="0" borderId="0" xfId="117" applyNumberFormat="1" applyFont="1" applyFill="1" applyBorder="1" applyAlignment="1">
      <alignment horizontal="right"/>
      <protection/>
    </xf>
    <xf numFmtId="175" fontId="2" fillId="0" borderId="0" xfId="85" applyNumberFormat="1" applyFont="1" applyFill="1">
      <alignment/>
      <protection/>
    </xf>
    <xf numFmtId="174" fontId="2" fillId="0" borderId="0" xfId="85" applyNumberFormat="1" applyFont="1">
      <alignment/>
      <protection/>
    </xf>
    <xf numFmtId="4" fontId="8" fillId="0" borderId="29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0" fontId="8" fillId="0" borderId="0" xfId="85" applyFont="1" applyFill="1">
      <alignment/>
      <protection/>
    </xf>
    <xf numFmtId="4" fontId="1" fillId="0" borderId="0" xfId="117" applyNumberFormat="1" applyFont="1" applyFill="1">
      <alignment/>
      <protection/>
    </xf>
    <xf numFmtId="182" fontId="8" fillId="0" borderId="0" xfId="85" applyNumberFormat="1" applyFont="1" applyFill="1">
      <alignment/>
      <protection/>
    </xf>
    <xf numFmtId="4" fontId="8" fillId="0" borderId="0" xfId="85" applyNumberFormat="1" applyFont="1" applyFill="1">
      <alignment/>
      <protection/>
    </xf>
    <xf numFmtId="4" fontId="2" fillId="0" borderId="29" xfId="85" applyNumberFormat="1" applyFont="1" applyFill="1" applyBorder="1" applyAlignment="1">
      <alignment horizontal="right"/>
      <protection/>
    </xf>
    <xf numFmtId="168" fontId="2" fillId="0" borderId="57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3" fontId="2" fillId="0" borderId="0" xfId="85" applyNumberFormat="1" applyFont="1" applyFill="1" applyBorder="1" applyAlignment="1">
      <alignment horizontal="right"/>
      <protection/>
    </xf>
    <xf numFmtId="4" fontId="15" fillId="0" borderId="0" xfId="113" applyNumberFormat="1" applyFill="1" applyBorder="1">
      <alignment/>
      <protection/>
    </xf>
    <xf numFmtId="4" fontId="19" fillId="0" borderId="0" xfId="129" applyNumberFormat="1" applyFill="1" applyBorder="1">
      <alignment vertical="center"/>
    </xf>
    <xf numFmtId="4" fontId="2" fillId="0" borderId="43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>
      <alignment/>
      <protection/>
    </xf>
    <xf numFmtId="168" fontId="2" fillId="0" borderId="53" xfId="85" applyNumberFormat="1" applyFont="1" applyFill="1" applyBorder="1">
      <alignment/>
      <protection/>
    </xf>
    <xf numFmtId="3" fontId="2" fillId="0" borderId="36" xfId="85" applyNumberFormat="1" applyFont="1" applyFill="1" applyBorder="1" applyAlignment="1">
      <alignment horizontal="center"/>
      <protection/>
    </xf>
    <xf numFmtId="4" fontId="4" fillId="0" borderId="36" xfId="85" applyNumberFormat="1" applyFont="1" applyFill="1" applyBorder="1" applyAlignment="1">
      <alignment/>
      <protection/>
    </xf>
    <xf numFmtId="4" fontId="4" fillId="0" borderId="29" xfId="85" applyNumberFormat="1" applyFont="1" applyFill="1" applyBorder="1">
      <alignment/>
      <protection/>
    </xf>
    <xf numFmtId="168" fontId="4" fillId="0" borderId="57" xfId="85" applyNumberFormat="1" applyFont="1" applyBorder="1">
      <alignment/>
      <protection/>
    </xf>
    <xf numFmtId="4" fontId="7" fillId="0" borderId="36" xfId="85" applyNumberFormat="1" applyFont="1" applyFill="1" applyBorder="1" applyAlignment="1">
      <alignment/>
      <protection/>
    </xf>
    <xf numFmtId="168" fontId="7" fillId="0" borderId="57" xfId="85" applyNumberFormat="1" applyFont="1" applyBorder="1">
      <alignment/>
      <protection/>
    </xf>
    <xf numFmtId="3" fontId="7" fillId="0" borderId="0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/>
      <protection/>
    </xf>
    <xf numFmtId="3" fontId="2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3" fontId="2" fillId="0" borderId="0" xfId="85" applyNumberFormat="1" applyFont="1" applyFill="1" applyBorder="1">
      <alignment/>
      <protection/>
    </xf>
    <xf numFmtId="0" fontId="6" fillId="0" borderId="0" xfId="0" applyFont="1" applyFill="1" applyAlignment="1">
      <alignment/>
    </xf>
    <xf numFmtId="4" fontId="2" fillId="0" borderId="36" xfId="85" applyNumberFormat="1" applyFont="1" applyFill="1" applyBorder="1" applyAlignment="1">
      <alignment/>
      <protection/>
    </xf>
    <xf numFmtId="4" fontId="5" fillId="0" borderId="29" xfId="85" applyNumberFormat="1" applyFont="1" applyFill="1" applyBorder="1">
      <alignment/>
      <protection/>
    </xf>
    <xf numFmtId="3" fontId="5" fillId="0" borderId="0" xfId="85" applyNumberFormat="1" applyFont="1" applyFill="1" applyBorder="1">
      <alignment/>
      <protection/>
    </xf>
    <xf numFmtId="4" fontId="4" fillId="0" borderId="47" xfId="85" applyNumberFormat="1" applyFont="1" applyFill="1" applyBorder="1">
      <alignment/>
      <protection/>
    </xf>
    <xf numFmtId="4" fontId="4" fillId="0" borderId="31" xfId="85" applyNumberFormat="1" applyFont="1" applyFill="1" applyBorder="1" applyAlignment="1">
      <alignment/>
      <protection/>
    </xf>
    <xf numFmtId="4" fontId="4" fillId="0" borderId="46" xfId="85" applyNumberFormat="1" applyFont="1" applyFill="1" applyBorder="1">
      <alignment/>
      <protection/>
    </xf>
    <xf numFmtId="168" fontId="4" fillId="0" borderId="41" xfId="85" applyNumberFormat="1" applyFont="1" applyFill="1" applyBorder="1">
      <alignment/>
      <protection/>
    </xf>
    <xf numFmtId="168" fontId="4" fillId="0" borderId="66" xfId="85" applyNumberFormat="1" applyFont="1" applyFill="1" applyBorder="1">
      <alignment/>
      <protection/>
    </xf>
    <xf numFmtId="165" fontId="4" fillId="0" borderId="0" xfId="85" applyNumberFormat="1" applyFont="1" applyFill="1" applyBorder="1">
      <alignment/>
      <protection/>
    </xf>
    <xf numFmtId="0" fontId="15" fillId="0" borderId="0" xfId="112">
      <alignment/>
      <protection/>
    </xf>
    <xf numFmtId="0" fontId="15" fillId="0" borderId="0" xfId="110">
      <alignment/>
      <protection/>
    </xf>
    <xf numFmtId="0" fontId="15" fillId="0" borderId="0" xfId="108">
      <alignment/>
      <protection/>
    </xf>
    <xf numFmtId="0" fontId="15" fillId="0" borderId="0" xfId="114">
      <alignment/>
      <protection/>
    </xf>
    <xf numFmtId="176" fontId="15" fillId="0" borderId="0" xfId="114" applyNumberFormat="1" applyFill="1" applyBorder="1">
      <alignment/>
      <protection/>
    </xf>
    <xf numFmtId="4" fontId="15" fillId="0" borderId="0" xfId="238" applyNumberFormat="1" applyFill="1" applyBorder="1">
      <alignment horizontal="right" vertical="center"/>
    </xf>
    <xf numFmtId="4" fontId="25" fillId="0" borderId="51" xfId="87" applyNumberFormat="1" applyFont="1" applyBorder="1">
      <alignment/>
      <protection/>
    </xf>
    <xf numFmtId="4" fontId="25" fillId="0" borderId="34" xfId="87" applyNumberFormat="1" applyFont="1" applyFill="1" applyBorder="1" applyAlignment="1">
      <alignment/>
      <protection/>
    </xf>
    <xf numFmtId="4" fontId="25" fillId="0" borderId="35" xfId="87" applyNumberFormat="1" applyFont="1" applyFill="1" applyBorder="1" applyAlignment="1">
      <alignment/>
      <protection/>
    </xf>
    <xf numFmtId="4" fontId="25" fillId="0" borderId="51" xfId="87" applyNumberFormat="1" applyFont="1" applyFill="1" applyBorder="1" applyAlignment="1">
      <alignment/>
      <protection/>
    </xf>
    <xf numFmtId="0" fontId="6" fillId="0" borderId="43" xfId="87" applyFont="1" applyFill="1" applyBorder="1">
      <alignment/>
      <protection/>
    </xf>
    <xf numFmtId="0" fontId="1" fillId="0" borderId="52" xfId="87" applyFill="1" applyBorder="1">
      <alignment/>
      <protection/>
    </xf>
    <xf numFmtId="0" fontId="1" fillId="0" borderId="28" xfId="87" applyFill="1" applyBorder="1">
      <alignment/>
      <protection/>
    </xf>
    <xf numFmtId="0" fontId="1" fillId="0" borderId="33" xfId="87" applyFill="1" applyBorder="1">
      <alignment/>
      <protection/>
    </xf>
    <xf numFmtId="0" fontId="6" fillId="0" borderId="27" xfId="87" applyFont="1" applyFill="1" applyBorder="1">
      <alignment/>
      <protection/>
    </xf>
    <xf numFmtId="0" fontId="6" fillId="0" borderId="33" xfId="87" applyFont="1" applyFill="1" applyBorder="1">
      <alignment/>
      <protection/>
    </xf>
    <xf numFmtId="0" fontId="15" fillId="44" borderId="0" xfId="118" applyFill="1">
      <alignment/>
      <protection/>
    </xf>
    <xf numFmtId="4" fontId="7" fillId="44" borderId="36" xfId="85" applyNumberFormat="1" applyFont="1" applyFill="1" applyBorder="1" applyAlignment="1">
      <alignment/>
      <protection/>
    </xf>
    <xf numFmtId="0" fontId="74" fillId="0" borderId="0" xfId="0" applyFont="1" applyFill="1" applyAlignment="1">
      <alignment/>
    </xf>
    <xf numFmtId="2" fontId="25" fillId="0" borderId="34" xfId="87" applyNumberFormat="1" applyFont="1" applyFill="1" applyBorder="1" applyAlignment="1">
      <alignment/>
      <protection/>
    </xf>
    <xf numFmtId="2" fontId="25" fillId="0" borderId="38" xfId="87" applyNumberFormat="1" applyFont="1" applyFill="1" applyBorder="1" applyAlignment="1">
      <alignment/>
      <protection/>
    </xf>
    <xf numFmtId="2" fontId="25" fillId="0" borderId="35" xfId="87" applyNumberFormat="1" applyFont="1" applyFill="1" applyBorder="1" applyAlignment="1">
      <alignment/>
      <protection/>
    </xf>
    <xf numFmtId="168" fontId="5" fillId="0" borderId="0" xfId="87" applyNumberFormat="1" applyFont="1" applyFill="1" applyAlignment="1">
      <alignment/>
      <protection/>
    </xf>
    <xf numFmtId="166" fontId="25" fillId="0" borderId="57" xfId="87" applyNumberFormat="1" applyFont="1" applyFill="1" applyBorder="1" applyAlignment="1">
      <alignment/>
      <protection/>
    </xf>
    <xf numFmtId="0" fontId="26" fillId="0" borderId="0" xfId="87" applyFont="1" applyFill="1">
      <alignment/>
      <protection/>
    </xf>
    <xf numFmtId="168" fontId="4" fillId="0" borderId="41" xfId="85" applyNumberFormat="1" applyFont="1" applyFill="1" applyBorder="1" applyAlignment="1">
      <alignment/>
      <protection/>
    </xf>
    <xf numFmtId="166" fontId="6" fillId="0" borderId="0" xfId="0" applyNumberFormat="1" applyFont="1" applyFill="1" applyBorder="1" applyAlignment="1">
      <alignment/>
    </xf>
    <xf numFmtId="2" fontId="8" fillId="0" borderId="0" xfId="85" applyNumberFormat="1" applyFont="1">
      <alignment/>
      <protection/>
    </xf>
    <xf numFmtId="2" fontId="15" fillId="0" borderId="0" xfId="115" applyNumberFormat="1">
      <alignment/>
      <protection/>
    </xf>
    <xf numFmtId="0" fontId="9" fillId="0" borderId="0" xfId="87" applyFont="1" applyFill="1">
      <alignment/>
      <protection/>
    </xf>
    <xf numFmtId="4" fontId="6" fillId="0" borderId="38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171" fontId="6" fillId="0" borderId="34" xfId="0" applyNumberFormat="1" applyFont="1" applyBorder="1" applyAlignment="1">
      <alignment horizontal="right"/>
    </xf>
    <xf numFmtId="166" fontId="6" fillId="0" borderId="35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171" fontId="6" fillId="0" borderId="34" xfId="0" applyNumberFormat="1" applyFont="1" applyFill="1" applyBorder="1" applyAlignment="1">
      <alignment/>
    </xf>
    <xf numFmtId="168" fontId="11" fillId="0" borderId="0" xfId="87" applyNumberFormat="1" applyFont="1" applyAlignment="1">
      <alignment horizontal="center"/>
      <protection/>
    </xf>
    <xf numFmtId="166" fontId="27" fillId="0" borderId="57" xfId="87" applyNumberFormat="1" applyFont="1" applyBorder="1" applyAlignment="1">
      <alignment horizontal="center"/>
      <protection/>
    </xf>
    <xf numFmtId="176" fontId="15" fillId="0" borderId="0" xfId="116" applyNumberFormat="1" applyBorder="1">
      <alignment/>
      <protection/>
    </xf>
    <xf numFmtId="168" fontId="4" fillId="0" borderId="45" xfId="85" applyNumberFormat="1" applyFont="1" applyFill="1" applyBorder="1" applyAlignment="1">
      <alignment/>
      <protection/>
    </xf>
    <xf numFmtId="166" fontId="56" fillId="0" borderId="0" xfId="0" applyNumberFormat="1" applyFont="1" applyFill="1" applyBorder="1" applyAlignment="1">
      <alignment horizontal="right"/>
    </xf>
    <xf numFmtId="171" fontId="56" fillId="0" borderId="34" xfId="0" applyNumberFormat="1" applyFont="1" applyFill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right"/>
    </xf>
    <xf numFmtId="0" fontId="67" fillId="0" borderId="0" xfId="0" applyFont="1" applyAlignment="1">
      <alignment horizontal="right"/>
    </xf>
    <xf numFmtId="0" fontId="67" fillId="0" borderId="47" xfId="0" applyFont="1" applyBorder="1" applyAlignment="1">
      <alignment/>
    </xf>
    <xf numFmtId="0" fontId="67" fillId="0" borderId="66" xfId="0" applyFont="1" applyBorder="1" applyAlignment="1">
      <alignment/>
    </xf>
    <xf numFmtId="0" fontId="67" fillId="0" borderId="31" xfId="0" applyFont="1" applyBorder="1" applyAlignment="1">
      <alignment horizontal="center"/>
    </xf>
    <xf numFmtId="0" fontId="67" fillId="0" borderId="41" xfId="0" applyFont="1" applyBorder="1" applyAlignment="1">
      <alignment horizontal="center"/>
    </xf>
    <xf numFmtId="0" fontId="67" fillId="0" borderId="66" xfId="0" applyFont="1" applyFill="1" applyBorder="1" applyAlignment="1">
      <alignment horizontal="center"/>
    </xf>
    <xf numFmtId="0" fontId="67" fillId="0" borderId="67" xfId="0" applyFont="1" applyBorder="1" applyAlignment="1">
      <alignment/>
    </xf>
    <xf numFmtId="0" fontId="67" fillId="0" borderId="68" xfId="0" applyFont="1" applyBorder="1" applyAlignment="1">
      <alignment/>
    </xf>
    <xf numFmtId="168" fontId="67" fillId="0" borderId="69" xfId="0" applyNumberFormat="1" applyFont="1" applyBorder="1" applyAlignment="1">
      <alignment/>
    </xf>
    <xf numFmtId="168" fontId="67" fillId="0" borderId="70" xfId="0" applyNumberFormat="1" applyFont="1" applyBorder="1" applyAlignment="1">
      <alignment/>
    </xf>
    <xf numFmtId="168" fontId="67" fillId="0" borderId="68" xfId="0" applyNumberFormat="1" applyFont="1" applyBorder="1" applyAlignment="1">
      <alignment/>
    </xf>
    <xf numFmtId="168" fontId="67" fillId="23" borderId="68" xfId="0" applyNumberFormat="1" applyFont="1" applyFill="1" applyBorder="1" applyAlignment="1">
      <alignment/>
    </xf>
    <xf numFmtId="0" fontId="67" fillId="0" borderId="71" xfId="0" applyFont="1" applyBorder="1" applyAlignment="1">
      <alignment/>
    </xf>
    <xf numFmtId="0" fontId="67" fillId="0" borderId="72" xfId="0" applyFont="1" applyBorder="1" applyAlignment="1">
      <alignment/>
    </xf>
    <xf numFmtId="168" fontId="67" fillId="0" borderId="73" xfId="0" applyNumberFormat="1" applyFont="1" applyBorder="1" applyAlignment="1">
      <alignment/>
    </xf>
    <xf numFmtId="168" fontId="67" fillId="0" borderId="20" xfId="0" applyNumberFormat="1" applyFont="1" applyBorder="1" applyAlignment="1">
      <alignment/>
    </xf>
    <xf numFmtId="168" fontId="67" fillId="0" borderId="72" xfId="0" applyNumberFormat="1" applyFont="1" applyBorder="1" applyAlignment="1">
      <alignment/>
    </xf>
    <xf numFmtId="168" fontId="67" fillId="23" borderId="72" xfId="0" applyNumberFormat="1" applyFont="1" applyFill="1" applyBorder="1" applyAlignment="1">
      <alignment/>
    </xf>
    <xf numFmtId="168" fontId="67" fillId="0" borderId="72" xfId="0" applyNumberFormat="1" applyFont="1" applyFill="1" applyBorder="1" applyAlignment="1">
      <alignment/>
    </xf>
    <xf numFmtId="0" fontId="67" fillId="0" borderId="64" xfId="0" applyFont="1" applyBorder="1" applyAlignment="1">
      <alignment/>
    </xf>
    <xf numFmtId="0" fontId="67" fillId="0" borderId="74" xfId="0" applyFont="1" applyBorder="1" applyAlignment="1">
      <alignment/>
    </xf>
    <xf numFmtId="168" fontId="67" fillId="0" borderId="75" xfId="0" applyNumberFormat="1" applyFont="1" applyBorder="1" applyAlignment="1">
      <alignment/>
    </xf>
    <xf numFmtId="168" fontId="67" fillId="0" borderId="76" xfId="0" applyNumberFormat="1" applyFont="1" applyBorder="1" applyAlignment="1">
      <alignment/>
    </xf>
    <xf numFmtId="168" fontId="67" fillId="0" borderId="74" xfId="0" applyNumberFormat="1" applyFont="1" applyBorder="1" applyAlignment="1">
      <alignment/>
    </xf>
    <xf numFmtId="0" fontId="67" fillId="0" borderId="0" xfId="0" applyFont="1" applyBorder="1" applyAlignment="1">
      <alignment/>
    </xf>
    <xf numFmtId="168" fontId="67" fillId="0" borderId="0" xfId="0" applyNumberFormat="1" applyFont="1" applyBorder="1" applyAlignment="1">
      <alignment/>
    </xf>
    <xf numFmtId="168" fontId="67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68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ill="1" applyBorder="1" applyAlignment="1">
      <alignment/>
    </xf>
    <xf numFmtId="49" fontId="4" fillId="0" borderId="42" xfId="85" applyNumberFormat="1" applyFont="1" applyFill="1" applyBorder="1">
      <alignment/>
      <protection/>
    </xf>
    <xf numFmtId="49" fontId="2" fillId="0" borderId="29" xfId="85" applyNumberFormat="1" applyFont="1" applyFill="1" applyBorder="1">
      <alignment/>
      <protection/>
    </xf>
    <xf numFmtId="49" fontId="7" fillId="0" borderId="29" xfId="85" applyNumberFormat="1" applyFont="1" applyFill="1" applyBorder="1">
      <alignment/>
      <protection/>
    </xf>
    <xf numFmtId="49" fontId="8" fillId="0" borderId="29" xfId="85" applyNumberFormat="1" applyFont="1" applyFill="1" applyBorder="1">
      <alignment/>
      <protection/>
    </xf>
    <xf numFmtId="49" fontId="6" fillId="0" borderId="29" xfId="85" applyNumberFormat="1" applyFont="1" applyFill="1" applyBorder="1">
      <alignment/>
      <protection/>
    </xf>
    <xf numFmtId="49" fontId="27" fillId="0" borderId="29" xfId="85" applyNumberFormat="1" applyFont="1" applyFill="1" applyBorder="1" applyAlignment="1">
      <alignment horizontal="left"/>
      <protection/>
    </xf>
    <xf numFmtId="49" fontId="11" fillId="0" borderId="29" xfId="85" applyNumberFormat="1" applyFont="1" applyFill="1" applyBorder="1">
      <alignment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11" fillId="0" borderId="29" xfId="85" applyNumberFormat="1" applyFont="1" applyFill="1" applyBorder="1">
      <alignment/>
      <protection/>
    </xf>
    <xf numFmtId="49" fontId="2" fillId="0" borderId="29" xfId="85" applyNumberFormat="1" applyFont="1" applyFill="1" applyBorder="1" applyAlignment="1">
      <alignment horizontal="left"/>
      <protection/>
    </xf>
    <xf numFmtId="49" fontId="27" fillId="0" borderId="29" xfId="85" applyNumberFormat="1" applyFont="1" applyFill="1" applyBorder="1" applyAlignment="1">
      <alignment horizontal="left" vertical="center" wrapText="1"/>
      <protection/>
    </xf>
    <xf numFmtId="49" fontId="2" fillId="0" borderId="43" xfId="85" applyNumberFormat="1" applyFont="1" applyFill="1" applyBorder="1" applyAlignment="1">
      <alignment horizontal="left"/>
      <protection/>
    </xf>
    <xf numFmtId="49" fontId="4" fillId="0" borderId="29" xfId="85" applyNumberFormat="1" applyFont="1" applyFill="1" applyBorder="1">
      <alignment/>
      <protection/>
    </xf>
    <xf numFmtId="0" fontId="2" fillId="0" borderId="29" xfId="85" applyFont="1" applyFill="1" applyBorder="1" applyAlignment="1">
      <alignment horizontal="left"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2" fillId="0" borderId="29" xfId="85" applyNumberFormat="1" applyFont="1" applyFill="1" applyBorder="1" applyAlignment="1">
      <alignment horizontal="left"/>
      <protection/>
    </xf>
    <xf numFmtId="49" fontId="25" fillId="0" borderId="29" xfId="87" applyNumberFormat="1" applyFont="1" applyBorder="1">
      <alignment/>
      <protection/>
    </xf>
    <xf numFmtId="49" fontId="6" fillId="0" borderId="29" xfId="0" applyNumberFormat="1" applyFont="1" applyBorder="1" applyAlignment="1">
      <alignment/>
    </xf>
    <xf numFmtId="49" fontId="6" fillId="0" borderId="29" xfId="0" applyNumberFormat="1" applyFont="1" applyFill="1" applyBorder="1" applyAlignment="1">
      <alignment/>
    </xf>
    <xf numFmtId="49" fontId="25" fillId="0" borderId="29" xfId="87" applyNumberFormat="1" applyFont="1" applyFill="1" applyBorder="1">
      <alignment/>
      <protection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3" fillId="0" borderId="0" xfId="85" applyFont="1" applyFill="1" applyAlignment="1">
      <alignment horizontal="left"/>
      <protection/>
    </xf>
    <xf numFmtId="0" fontId="2" fillId="0" borderId="77" xfId="85" applyFont="1" applyFill="1" applyBorder="1" applyAlignment="1">
      <alignment horizontal="center"/>
      <protection/>
    </xf>
    <xf numFmtId="0" fontId="2" fillId="0" borderId="78" xfId="85" applyFont="1" applyFill="1" applyBorder="1" applyAlignment="1">
      <alignment horizontal="center"/>
      <protection/>
    </xf>
    <xf numFmtId="0" fontId="2" fillId="0" borderId="79" xfId="85" applyFont="1" applyFill="1" applyBorder="1" applyAlignment="1">
      <alignment horizontal="center"/>
      <protection/>
    </xf>
    <xf numFmtId="0" fontId="2" fillId="0" borderId="77" xfId="85" applyFont="1" applyBorder="1" applyAlignment="1">
      <alignment horizontal="center"/>
      <protection/>
    </xf>
    <xf numFmtId="0" fontId="2" fillId="0" borderId="79" xfId="85" applyFont="1" applyBorder="1" applyAlignment="1">
      <alignment horizontal="center"/>
      <protection/>
    </xf>
    <xf numFmtId="0" fontId="2" fillId="0" borderId="78" xfId="85" applyFont="1" applyBorder="1" applyAlignment="1">
      <alignment horizontal="center"/>
      <protection/>
    </xf>
    <xf numFmtId="0" fontId="2" fillId="0" borderId="80" xfId="85" applyFont="1" applyFill="1" applyBorder="1" applyAlignment="1">
      <alignment horizontal="center"/>
      <protection/>
    </xf>
    <xf numFmtId="0" fontId="6" fillId="0" borderId="0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81" xfId="87" applyFont="1" applyBorder="1" applyAlignment="1">
      <alignment horizontal="center"/>
      <protection/>
    </xf>
    <xf numFmtId="0" fontId="6" fillId="0" borderId="82" xfId="87" applyFont="1" applyBorder="1" applyAlignment="1">
      <alignment horizontal="center"/>
      <protection/>
    </xf>
    <xf numFmtId="0" fontId="42" fillId="0" borderId="0" xfId="87" applyFont="1" applyFill="1" applyAlignment="1">
      <alignment/>
      <protection/>
    </xf>
    <xf numFmtId="0" fontId="6" fillId="0" borderId="77" xfId="87" applyFont="1" applyBorder="1" applyAlignment="1">
      <alignment horizontal="center"/>
      <protection/>
    </xf>
    <xf numFmtId="0" fontId="6" fillId="0" borderId="79" xfId="87" applyFont="1" applyBorder="1" applyAlignment="1">
      <alignment horizontal="center"/>
      <protection/>
    </xf>
    <xf numFmtId="0" fontId="6" fillId="0" borderId="78" xfId="87" applyFont="1" applyBorder="1" applyAlignment="1">
      <alignment horizontal="center"/>
      <protection/>
    </xf>
    <xf numFmtId="0" fontId="6" fillId="0" borderId="50" xfId="87" applyFont="1" applyBorder="1" applyAlignment="1">
      <alignment horizontal="center"/>
      <protection/>
    </xf>
    <xf numFmtId="0" fontId="6" fillId="0" borderId="58" xfId="87" applyFont="1" applyBorder="1" applyAlignment="1">
      <alignment horizontal="center"/>
      <protection/>
    </xf>
    <xf numFmtId="0" fontId="6" fillId="0" borderId="62" xfId="87" applyFont="1" applyBorder="1" applyAlignment="1">
      <alignment horizontal="center"/>
      <protection/>
    </xf>
    <xf numFmtId="0" fontId="5" fillId="0" borderId="40" xfId="85" applyFont="1" applyFill="1" applyBorder="1" applyAlignment="1">
      <alignment horizontal="center"/>
      <protection/>
    </xf>
    <xf numFmtId="0" fontId="5" fillId="0" borderId="45" xfId="85" applyFont="1" applyFill="1" applyBorder="1" applyAlignment="1">
      <alignment horizontal="center"/>
      <protection/>
    </xf>
  </cellXfs>
  <cellStyles count="2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10" xfId="86"/>
    <cellStyle name="Normální 2" xfId="87"/>
    <cellStyle name="Normální 2 2" xfId="88"/>
    <cellStyle name="Normální 2 3" xfId="89"/>
    <cellStyle name="Normální 2_List2" xfId="90"/>
    <cellStyle name="Normální 3" xfId="91"/>
    <cellStyle name="Normální 3 2" xfId="92"/>
    <cellStyle name="Normální 3_příjmy+výdaje SR leden-aktuální" xfId="93"/>
    <cellStyle name="Normální 4" xfId="94"/>
    <cellStyle name="Normální 4 2" xfId="95"/>
    <cellStyle name="Normální 4 3" xfId="96"/>
    <cellStyle name="Normální 4_DP meziroč.srovnání" xfId="97"/>
    <cellStyle name="Normální 5" xfId="98"/>
    <cellStyle name="Normální 5 2" xfId="99"/>
    <cellStyle name="Normální 5_DP meziroč.srovnání" xfId="100"/>
    <cellStyle name="Normální 6" xfId="101"/>
    <cellStyle name="Normální 6 2" xfId="102"/>
    <cellStyle name="Normální 6_DP meziroč.srovnání" xfId="103"/>
    <cellStyle name="Normální 7" xfId="104"/>
    <cellStyle name="Normální 8" xfId="105"/>
    <cellStyle name="Normální 9" xfId="106"/>
    <cellStyle name="Normální_příjmy+výdaje SR leden-aktuální" xfId="107"/>
    <cellStyle name="Normální_příjmy+výdaje SR leden-aktuální 2" xfId="108"/>
    <cellStyle name="Normální_příjmy+výdaje SR leden-aktuální_1" xfId="109"/>
    <cellStyle name="Normální_příjmy+výdaje SR leden-aktuální_1 2" xfId="110"/>
    <cellStyle name="Normální_příjmy+výdaje SR leden-aktuální_2" xfId="111"/>
    <cellStyle name="Normální_příjmy+výdaje SR leden-aktuální_2 2" xfId="112"/>
    <cellStyle name="Normální_příjmy+výdaje SR leden-aktuální_3 2" xfId="113"/>
    <cellStyle name="Normální_příjmy+výdaje SR leden-aktuální_4" xfId="114"/>
    <cellStyle name="Normální_příjmy+výdaje SR leden-aktuální_7" xfId="115"/>
    <cellStyle name="Normální_příjmy+výdaje SR leden-aktuální_A" xfId="116"/>
    <cellStyle name="Normální_srovnání se SR a skut.2013_1" xfId="117"/>
    <cellStyle name="Normální_srovnání SR2019 a SRaSkut2018" xfId="118"/>
    <cellStyle name="Note" xfId="119"/>
    <cellStyle name="Output" xfId="120"/>
    <cellStyle name="Followed Hyperlink" xfId="121"/>
    <cellStyle name="Poznámka" xfId="122"/>
    <cellStyle name="Percent" xfId="123"/>
    <cellStyle name="Propojená buňka" xfId="124"/>
    <cellStyle name="SAPBEXaggData" xfId="125"/>
    <cellStyle name="SAPBEXaggData 2" xfId="126"/>
    <cellStyle name="SAPBEXaggData 3" xfId="127"/>
    <cellStyle name="SAPBEXaggData 4" xfId="128"/>
    <cellStyle name="SAPBEXaggData_příjmy+výdaje SR leden-aktuální" xfId="129"/>
    <cellStyle name="SAPBEXaggDataEmph" xfId="130"/>
    <cellStyle name="SAPBEXaggDataEmph 2" xfId="131"/>
    <cellStyle name="SAPBEXaggDataEmph 3" xfId="132"/>
    <cellStyle name="SAPBEXaggDataEmph 4" xfId="133"/>
    <cellStyle name="SAPBEXaggDataEmph_příjmy+výdaje SR leden-aktuální" xfId="134"/>
    <cellStyle name="SAPBEXaggItem" xfId="135"/>
    <cellStyle name="SAPBEXaggItem 2" xfId="136"/>
    <cellStyle name="SAPBEXaggItem 3" xfId="137"/>
    <cellStyle name="SAPBEXaggItem 4" xfId="138"/>
    <cellStyle name="SAPBEXaggItem_příjmy+výdaje SR leden-aktuální" xfId="139"/>
    <cellStyle name="SAPBEXaggItemX" xfId="140"/>
    <cellStyle name="SAPBEXexcBad7" xfId="141"/>
    <cellStyle name="SAPBEXexcBad8" xfId="142"/>
    <cellStyle name="SAPBEXexcBad9" xfId="143"/>
    <cellStyle name="SAPBEXexcCritical4" xfId="144"/>
    <cellStyle name="SAPBEXexcCritical5" xfId="145"/>
    <cellStyle name="SAPBEXexcCritical6" xfId="146"/>
    <cellStyle name="SAPBEXexcGood1" xfId="147"/>
    <cellStyle name="SAPBEXexcGood2" xfId="148"/>
    <cellStyle name="SAPBEXexcGood3" xfId="149"/>
    <cellStyle name="SAPBEXfilterDrill" xfId="150"/>
    <cellStyle name="SAPBEXFilterInfo1" xfId="151"/>
    <cellStyle name="SAPBEXFilterInfo1 2" xfId="152"/>
    <cellStyle name="SAPBEXFilterInfo1 3" xfId="153"/>
    <cellStyle name="SAPBEXFilterInfo2" xfId="154"/>
    <cellStyle name="SAPBEXFilterInfo2 2" xfId="155"/>
    <cellStyle name="SAPBEXFilterInfo2_manuál na správní výdaje" xfId="156"/>
    <cellStyle name="SAPBEXFilterInfoHlavicka" xfId="157"/>
    <cellStyle name="SAPBEXfilterItem" xfId="158"/>
    <cellStyle name="SAPBEXfilterText" xfId="159"/>
    <cellStyle name="SAPBEXformats" xfId="160"/>
    <cellStyle name="SAPBEXformats 2" xfId="161"/>
    <cellStyle name="SAPBEXformats 3" xfId="162"/>
    <cellStyle name="SAPBEXformats 4" xfId="163"/>
    <cellStyle name="SAPBEXformats_příjmy+výdaje SR leden-aktuální" xfId="164"/>
    <cellStyle name="SAPBEXheaderItem" xfId="165"/>
    <cellStyle name="SAPBEXheaderItem 2" xfId="166"/>
    <cellStyle name="SAPBEXheaderItem 3" xfId="167"/>
    <cellStyle name="SAPBEXheaderItem 4" xfId="168"/>
    <cellStyle name="SAPBEXheaderItem_příjmy+výdaje SR leden-aktuální" xfId="169"/>
    <cellStyle name="SAPBEXheaderText" xfId="170"/>
    <cellStyle name="SAPBEXHLevel0" xfId="171"/>
    <cellStyle name="SAPBEXHLevel0 2" xfId="172"/>
    <cellStyle name="SAPBEXHLevel0 3" xfId="173"/>
    <cellStyle name="SAPBEXHLevel0 4" xfId="174"/>
    <cellStyle name="SAPBEXHLevel0 4 2" xfId="175"/>
    <cellStyle name="SAPBEXHLevel0 4_příjmy+výdaje SR leden-aktuální" xfId="176"/>
    <cellStyle name="SAPBEXHLevel0_List1" xfId="177"/>
    <cellStyle name="SAPBEXHLevel0X" xfId="178"/>
    <cellStyle name="SAPBEXHLevel0X 2" xfId="179"/>
    <cellStyle name="SAPBEXHLevel0X 2 2" xfId="180"/>
    <cellStyle name="SAPBEXHLevel0X 2_příjmy+výdaje SR leden-aktuální" xfId="181"/>
    <cellStyle name="SAPBEXHLevel0X 3" xfId="182"/>
    <cellStyle name="SAPBEXHLevel0X 4" xfId="183"/>
    <cellStyle name="SAPBEXHLevel0X 5" xfId="184"/>
    <cellStyle name="SAPBEXHLevel0X_List1" xfId="185"/>
    <cellStyle name="SAPBEXHLevel1" xfId="186"/>
    <cellStyle name="SAPBEXHLevel1 2" xfId="187"/>
    <cellStyle name="SAPBEXHLevel1 2 2" xfId="188"/>
    <cellStyle name="SAPBEXHLevel1 2_příjmy+výdaje SR leden-aktuální" xfId="189"/>
    <cellStyle name="SAPBEXHLevel1 3" xfId="190"/>
    <cellStyle name="SAPBEXHLevel1 4" xfId="191"/>
    <cellStyle name="SAPBEXHLevel1 4 2" xfId="192"/>
    <cellStyle name="SAPBEXHLevel1 4_příjmy+výdaje SR leden-aktuální" xfId="193"/>
    <cellStyle name="SAPBEXHLevel1 5" xfId="194"/>
    <cellStyle name="SAPBEXHLevel1 6" xfId="195"/>
    <cellStyle name="SAPBEXHLevel1 7" xfId="196"/>
    <cellStyle name="SAPBEXHLevel1_01.02.2016" xfId="197"/>
    <cellStyle name="SAPBEXHLevel1X" xfId="198"/>
    <cellStyle name="SAPBEXHLevel1X 2" xfId="199"/>
    <cellStyle name="SAPBEXHLevel1X_manuál na správní výdaje" xfId="200"/>
    <cellStyle name="SAPBEXHLevel2" xfId="201"/>
    <cellStyle name="SAPBEXHLevel2 2" xfId="202"/>
    <cellStyle name="SAPBEXHLevel2 2 2" xfId="203"/>
    <cellStyle name="SAPBEXHLevel2 2_příjmy+výdaje SR leden-aktuální" xfId="204"/>
    <cellStyle name="SAPBEXHLevel2 3" xfId="205"/>
    <cellStyle name="SAPBEXHLevel2 4" xfId="206"/>
    <cellStyle name="SAPBEXHLevel2 4 2" xfId="207"/>
    <cellStyle name="SAPBEXHLevel2 4_příjmy+výdaje SR leden-aktuální" xfId="208"/>
    <cellStyle name="SAPBEXHLevel2 5" xfId="209"/>
    <cellStyle name="SAPBEXHLevel2 6" xfId="210"/>
    <cellStyle name="SAPBEXHLevel2 7" xfId="211"/>
    <cellStyle name="SAPBEXHLevel2_01.02.2016" xfId="212"/>
    <cellStyle name="SAPBEXHLevel2X" xfId="213"/>
    <cellStyle name="SAPBEXHLevel2X 2" xfId="214"/>
    <cellStyle name="SAPBEXHLevel2X_manuál na správní výdaje" xfId="215"/>
    <cellStyle name="SAPBEXHLevel3" xfId="216"/>
    <cellStyle name="SAPBEXHLevel3X" xfId="217"/>
    <cellStyle name="SAPBEXHLevel3X 2" xfId="218"/>
    <cellStyle name="SAPBEXHLevel3X_manuál na správní výdaje" xfId="219"/>
    <cellStyle name="SAPBEXchaText" xfId="220"/>
    <cellStyle name="SAPBEXchaText 2" xfId="221"/>
    <cellStyle name="SAPBEXchaText 3" xfId="222"/>
    <cellStyle name="SAPBEXchaText 4" xfId="223"/>
    <cellStyle name="SAPBEXchaText_příjmy+výdaje SR leden-aktuální" xfId="224"/>
    <cellStyle name="SAPBEXinputData" xfId="225"/>
    <cellStyle name="SAPBEXinputData 2" xfId="226"/>
    <cellStyle name="SAPBEXinputData_manuál na správní výdaje" xfId="227"/>
    <cellStyle name="SAPBEXItemHeader" xfId="228"/>
    <cellStyle name="SAPBEXresData" xfId="229"/>
    <cellStyle name="SAPBEXresDataEmph" xfId="230"/>
    <cellStyle name="SAPBEXresItem" xfId="231"/>
    <cellStyle name="SAPBEXresItemX" xfId="232"/>
    <cellStyle name="SAPBEXstdData" xfId="233"/>
    <cellStyle name="SAPBEXstdData 2" xfId="234"/>
    <cellStyle name="SAPBEXstdData 3" xfId="235"/>
    <cellStyle name="SAPBEXstdData 4" xfId="236"/>
    <cellStyle name="SAPBEXstdData_příjmy+výdaje SR leden-aktuální" xfId="237"/>
    <cellStyle name="SAPBEXstdData_srovnání se SR a skut.2016" xfId="238"/>
    <cellStyle name="SAPBEXstdDataEmph" xfId="239"/>
    <cellStyle name="SAPBEXstdDataEmph 2" xfId="240"/>
    <cellStyle name="SAPBEXstdDataEmph 3" xfId="241"/>
    <cellStyle name="SAPBEXstdDataEmph 4" xfId="242"/>
    <cellStyle name="SAPBEXstdDataEmph_příjmy+výdaje SR leden-aktuální" xfId="243"/>
    <cellStyle name="SAPBEXstdItem" xfId="244"/>
    <cellStyle name="SAPBEXstdItem 2" xfId="245"/>
    <cellStyle name="SAPBEXstdItem 3" xfId="246"/>
    <cellStyle name="SAPBEXstdItem 4" xfId="247"/>
    <cellStyle name="SAPBEXstdItem_příjmy+výdaje SR leden-aktuální" xfId="248"/>
    <cellStyle name="SAPBEXstdItemX" xfId="249"/>
    <cellStyle name="SAPBEXtitle" xfId="250"/>
    <cellStyle name="SAPBEXunassignedItem" xfId="251"/>
    <cellStyle name="SAPBEXundefined" xfId="252"/>
    <cellStyle name="Sheet Title" xfId="253"/>
    <cellStyle name="Správně" xfId="254"/>
    <cellStyle name="Text upozornění" xfId="255"/>
    <cellStyle name="Title" xfId="256"/>
    <cellStyle name="Total" xfId="257"/>
    <cellStyle name="Vstup" xfId="258"/>
    <cellStyle name="Výpočet" xfId="259"/>
    <cellStyle name="Výstup" xfId="260"/>
    <cellStyle name="Vysvětlující text" xfId="261"/>
    <cellStyle name="Warning Text" xfId="262"/>
    <cellStyle name="Zvýraznění 1" xfId="263"/>
    <cellStyle name="Zvýraznění 2" xfId="264"/>
    <cellStyle name="Zvýraznění 3" xfId="265"/>
    <cellStyle name="Zvýraznění 4" xfId="266"/>
    <cellStyle name="Zvýraznění 5" xfId="267"/>
    <cellStyle name="Zvýraznění 6" xfId="2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Saldo státního rozpočtu na konci května v letech 2013-2019 (v mld. Kč)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025"/>
          <c:w val="0.9822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'saldo graf'!$B$7:$C$7</c:f>
              <c:strCache>
                <c:ptCount val="1"/>
                <c:pt idx="0">
                  <c:v>22,4</c:v>
                </c:pt>
              </c:strCache>
            </c:strRef>
          </c:tx>
          <c:spPr>
            <a:ln w="25400">
              <a:solidFill>
                <a:srgbClr val="9190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B6D9E6"/>
              </a:solidFill>
              <a:ln>
                <a:solidFill>
                  <a:srgbClr val="4D677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'saldo graf'!$D$2:$J$2</c:f>
              <c:numCache/>
            </c:numRef>
          </c:cat>
          <c:val>
            <c:numRef>
              <c:f>'saldo graf'!$D$7:$J$7</c:f>
              <c:numCache/>
            </c:numRef>
          </c:val>
          <c:smooth val="0"/>
        </c:ser>
        <c:ser>
          <c:idx val="1"/>
          <c:order val="1"/>
          <c:tx>
            <c:strRef>
              <c:f>'saldo graf'!$B$19:$C$19</c:f>
              <c:strCache>
                <c:ptCount val="1"/>
                <c:pt idx="0">
                  <c:v>34,9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'saldo graf'!$D$2:$J$2</c:f>
              <c:numCache/>
            </c:numRef>
          </c:cat>
          <c:val>
            <c:numRef>
              <c:f>'saldo graf'!$D$19:$J$19</c:f>
              <c:numCache/>
            </c:numRef>
          </c:val>
          <c:smooth val="0"/>
        </c:ser>
        <c:marker val="1"/>
        <c:axId val="38694509"/>
        <c:axId val="12706262"/>
      </c:lineChart>
      <c:catAx>
        <c:axId val="38694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</a:ln>
        </c:spPr>
        <c:crossAx val="12706262"/>
        <c:crosses val="autoZero"/>
        <c:auto val="1"/>
        <c:lblOffset val="100"/>
        <c:tickLblSkip val="1"/>
        <c:noMultiLvlLbl val="0"/>
      </c:catAx>
      <c:valAx>
        <c:axId val="12706262"/>
        <c:scaling>
          <c:orientation val="minMax"/>
        </c:scaling>
        <c:axPos val="l"/>
        <c:majorGridlines>
          <c:spPr>
            <a:ln w="3175">
              <a:solidFill>
                <a:srgbClr val="9190D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694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15"/>
          <c:y val="0.90775"/>
          <c:w val="0.457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salda státního rozpočtu za leden až květen v roce 2018 a 2019 (v mld. Kč)</a:t>
            </a:r>
          </a:p>
        </c:rich>
      </c:tx>
      <c:layout>
        <c:manualLayout>
          <c:xMode val="factor"/>
          <c:yMode val="factor"/>
          <c:x val="-0.0072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075"/>
          <c:w val="0.9787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salda SR'!$B$17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SR'!$A$18:$A$22</c:f>
              <c:strCache/>
            </c:strRef>
          </c:cat>
          <c:val>
            <c:numRef>
              <c:f>'tab. salda SR'!$B$18:$B$22</c:f>
              <c:numCache/>
            </c:numRef>
          </c:val>
        </c:ser>
        <c:ser>
          <c:idx val="1"/>
          <c:order val="1"/>
          <c:tx>
            <c:strRef>
              <c:f>'tab. salda SR'!$C$17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SR'!$A$18:$A$22</c:f>
              <c:strCache/>
            </c:strRef>
          </c:cat>
          <c:val>
            <c:numRef>
              <c:f>'tab. salda SR'!$C$18:$C$22</c:f>
              <c:numCache/>
            </c:numRef>
          </c:val>
        </c:ser>
        <c:axId val="47247495"/>
        <c:axId val="22574272"/>
      </c:barChart>
      <c:catAx>
        <c:axId val="47247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74272"/>
        <c:crosses val="autoZero"/>
        <c:auto val="1"/>
        <c:lblOffset val="100"/>
        <c:tickLblSkip val="1"/>
        <c:noMultiLvlLbl val="0"/>
      </c:catAx>
      <c:valAx>
        <c:axId val="22574272"/>
        <c:scaling>
          <c:orientation val="minMax"/>
        </c:scaling>
        <c:axPos val="l"/>
        <c:majorGridlines>
          <c:spPr>
            <a:ln w="3175">
              <a:solidFill>
                <a:srgbClr val="9190D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48484"/>
            </a:solidFill>
          </a:ln>
        </c:spPr>
        <c:crossAx val="47247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825"/>
          <c:y val="0.88825"/>
          <c:w val="0.35125"/>
          <c:h val="0.0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12</xdr:col>
      <xdr:colOff>657225</xdr:colOff>
      <xdr:row>44</xdr:row>
      <xdr:rowOff>85725</xdr:rowOff>
    </xdr:to>
    <xdr:graphicFrame>
      <xdr:nvGraphicFramePr>
        <xdr:cNvPr id="1" name="Graf 1"/>
        <xdr:cNvGraphicFramePr/>
      </xdr:nvGraphicFramePr>
      <xdr:xfrm>
        <a:off x="133350" y="4152900"/>
        <a:ext cx="69151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13</xdr:row>
      <xdr:rowOff>9525</xdr:rowOff>
    </xdr:from>
    <xdr:to>
      <xdr:col>21</xdr:col>
      <xdr:colOff>104775</xdr:colOff>
      <xdr:row>35</xdr:row>
      <xdr:rowOff>0</xdr:rowOff>
    </xdr:to>
    <xdr:graphicFrame>
      <xdr:nvGraphicFramePr>
        <xdr:cNvPr id="1" name="Graf 4"/>
        <xdr:cNvGraphicFramePr/>
      </xdr:nvGraphicFramePr>
      <xdr:xfrm>
        <a:off x="2914650" y="2143125"/>
        <a:ext cx="66770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Graph"/>
      <sheetName val="denni pohyby (JP verze)  "/>
    </sheetNames>
    <sheetDataSet>
      <sheetData sheetId="2">
        <row r="8">
          <cell r="D8">
            <v>3</v>
          </cell>
        </row>
        <row r="11">
          <cell r="D11" t="str">
            <v>02B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50"/>
  <sheetViews>
    <sheetView tabSelected="1" workbookViewId="0" topLeftCell="A1">
      <selection activeCell="B46" sqref="B46"/>
    </sheetView>
  </sheetViews>
  <sheetFormatPr defaultColWidth="9.140625" defaultRowHeight="12.75"/>
  <cols>
    <col min="1" max="1" width="2.00390625" style="418" customWidth="1"/>
    <col min="2" max="2" width="22.140625" style="418" customWidth="1"/>
    <col min="3" max="3" width="11.140625" style="418" customWidth="1"/>
    <col min="4" max="11" width="6.00390625" style="418" customWidth="1"/>
    <col min="12" max="12" width="12.57421875" style="418" bestFit="1" customWidth="1"/>
    <col min="13" max="13" width="10.421875" style="418" customWidth="1"/>
    <col min="14" max="23" width="6.00390625" style="418" customWidth="1"/>
    <col min="24" max="16384" width="9.140625" style="418" customWidth="1"/>
  </cols>
  <sheetData>
    <row r="1" spans="2:20" ht="12.75" thickBot="1">
      <c r="B1" s="419"/>
      <c r="C1" s="419"/>
      <c r="D1" s="419"/>
      <c r="E1" s="419"/>
      <c r="F1" s="419"/>
      <c r="G1" s="419"/>
      <c r="H1" s="419"/>
      <c r="I1" s="419"/>
      <c r="J1" s="420" t="s">
        <v>79</v>
      </c>
      <c r="K1" s="419"/>
      <c r="L1" s="419"/>
      <c r="M1" s="419"/>
      <c r="N1" s="419"/>
      <c r="O1" s="419"/>
      <c r="P1" s="419"/>
      <c r="Q1" s="419"/>
      <c r="R1" s="419"/>
      <c r="T1" s="421" t="s">
        <v>79</v>
      </c>
    </row>
    <row r="2" spans="2:20" ht="12.75" thickBot="1">
      <c r="B2" s="422" t="s">
        <v>161</v>
      </c>
      <c r="C2" s="423"/>
      <c r="D2" s="424">
        <v>2013</v>
      </c>
      <c r="E2" s="425">
        <v>2014</v>
      </c>
      <c r="F2" s="425">
        <v>2015</v>
      </c>
      <c r="G2" s="425">
        <v>2016</v>
      </c>
      <c r="H2" s="425">
        <v>2017</v>
      </c>
      <c r="I2" s="425">
        <v>2018</v>
      </c>
      <c r="J2" s="426">
        <v>2019</v>
      </c>
      <c r="L2" s="422" t="s">
        <v>161</v>
      </c>
      <c r="M2" s="423"/>
      <c r="N2" s="424">
        <v>2013</v>
      </c>
      <c r="O2" s="425">
        <v>2014</v>
      </c>
      <c r="P2" s="425">
        <v>2015</v>
      </c>
      <c r="Q2" s="425">
        <v>2016</v>
      </c>
      <c r="R2" s="425">
        <v>2017</v>
      </c>
      <c r="S2" s="425">
        <v>2018</v>
      </c>
      <c r="T2" s="426">
        <v>2019</v>
      </c>
    </row>
    <row r="3" spans="2:27" ht="12">
      <c r="B3" s="427" t="s">
        <v>94</v>
      </c>
      <c r="C3" s="428" t="s">
        <v>69</v>
      </c>
      <c r="D3" s="429">
        <v>42.41540084982001</v>
      </c>
      <c r="E3" s="430">
        <v>45.0452327729901</v>
      </c>
      <c r="F3" s="430">
        <v>28.58343793556</v>
      </c>
      <c r="G3" s="430">
        <v>45.86947910339003</v>
      </c>
      <c r="H3" s="430">
        <v>9.10008300236</v>
      </c>
      <c r="I3" s="430">
        <v>26.453480388990005</v>
      </c>
      <c r="J3" s="431">
        <v>8.772043715109977</v>
      </c>
      <c r="L3" s="427" t="s">
        <v>162</v>
      </c>
      <c r="M3" s="428" t="s">
        <v>69</v>
      </c>
      <c r="N3" s="429">
        <v>4.789785984</v>
      </c>
      <c r="O3" s="430">
        <v>14.911522663</v>
      </c>
      <c r="P3" s="430">
        <v>17.36876302</v>
      </c>
      <c r="Q3" s="430">
        <v>34.389881713</v>
      </c>
      <c r="R3" s="430">
        <v>9.901184843</v>
      </c>
      <c r="S3" s="430">
        <v>26.815582327</v>
      </c>
      <c r="T3" s="432">
        <v>13.489804076</v>
      </c>
      <c r="V3" s="419"/>
      <c r="W3" s="419"/>
      <c r="X3" s="419"/>
      <c r="Y3" s="419"/>
      <c r="Z3" s="419"/>
      <c r="AA3" s="419"/>
    </row>
    <row r="4" spans="2:20" ht="12">
      <c r="B4" s="433" t="s">
        <v>94</v>
      </c>
      <c r="C4" s="434" t="s">
        <v>163</v>
      </c>
      <c r="D4" s="435">
        <v>5.582073503990082</v>
      </c>
      <c r="E4" s="436">
        <v>50.071326335140135</v>
      </c>
      <c r="F4" s="436">
        <v>22.624654776800018</v>
      </c>
      <c r="G4" s="436">
        <v>27.69413411827011</v>
      </c>
      <c r="H4" s="436">
        <v>3.6743889812301025</v>
      </c>
      <c r="I4" s="436">
        <v>25.750030625240175</v>
      </c>
      <c r="J4" s="437">
        <v>-19.90511872750998</v>
      </c>
      <c r="L4" s="433" t="s">
        <v>162</v>
      </c>
      <c r="M4" s="434" t="s">
        <v>163</v>
      </c>
      <c r="N4" s="435">
        <v>24.773825187999996</v>
      </c>
      <c r="O4" s="436">
        <v>31.516450835</v>
      </c>
      <c r="P4" s="436">
        <v>51.35077314899999</v>
      </c>
      <c r="Q4" s="436">
        <v>57.486292238000004</v>
      </c>
      <c r="R4" s="436">
        <v>17.748470218</v>
      </c>
      <c r="S4" s="436">
        <v>38.172870302</v>
      </c>
      <c r="T4" s="438">
        <v>21.01706071148</v>
      </c>
    </row>
    <row r="5" spans="2:20" ht="12">
      <c r="B5" s="433" t="s">
        <v>94</v>
      </c>
      <c r="C5" s="434" t="s">
        <v>164</v>
      </c>
      <c r="D5" s="435">
        <v>13.965220200929993</v>
      </c>
      <c r="E5" s="436">
        <v>43.59012943376007</v>
      </c>
      <c r="F5" s="436">
        <v>19.91450107102002</v>
      </c>
      <c r="G5" s="436">
        <v>43.597067478090025</v>
      </c>
      <c r="H5" s="436">
        <v>4.6803051448399655</v>
      </c>
      <c r="I5" s="436">
        <v>16.259324497310057</v>
      </c>
      <c r="J5" s="437">
        <v>-9.242315307409969</v>
      </c>
      <c r="L5" s="433" t="s">
        <v>162</v>
      </c>
      <c r="M5" s="434" t="s">
        <v>164</v>
      </c>
      <c r="N5" s="435">
        <v>42.310893265999994</v>
      </c>
      <c r="O5" s="436">
        <v>51.318786167</v>
      </c>
      <c r="P5" s="436">
        <v>65.81616974299999</v>
      </c>
      <c r="Q5" s="436">
        <v>79.10120591900001</v>
      </c>
      <c r="R5" s="436">
        <v>26.565979089000002</v>
      </c>
      <c r="S5" s="436">
        <v>44.06974689</v>
      </c>
      <c r="T5" s="438">
        <v>28.79846747417</v>
      </c>
    </row>
    <row r="6" spans="2:20" ht="12">
      <c r="B6" s="433" t="s">
        <v>94</v>
      </c>
      <c r="C6" s="434" t="s">
        <v>165</v>
      </c>
      <c r="D6" s="435">
        <v>-16.53984157997992</v>
      </c>
      <c r="E6" s="436">
        <v>26.588432111070006</v>
      </c>
      <c r="F6" s="436">
        <v>-0.375304754539978</v>
      </c>
      <c r="G6" s="436">
        <v>30.520332660179932</v>
      </c>
      <c r="H6" s="436">
        <v>6.272783667500122</v>
      </c>
      <c r="I6" s="436">
        <v>0.7747563255798886</v>
      </c>
      <c r="J6" s="437">
        <v>-29.68374907266002</v>
      </c>
      <c r="L6" s="433" t="s">
        <v>162</v>
      </c>
      <c r="M6" s="434" t="s">
        <v>165</v>
      </c>
      <c r="N6" s="435">
        <v>59.20172207099999</v>
      </c>
      <c r="O6" s="436">
        <v>65.765448054</v>
      </c>
      <c r="P6" s="436">
        <v>82.813344209</v>
      </c>
      <c r="Q6" s="436">
        <v>86.36602701700001</v>
      </c>
      <c r="R6" s="436">
        <v>34.974606979</v>
      </c>
      <c r="S6" s="436">
        <v>51.995639774</v>
      </c>
      <c r="T6" s="438">
        <v>39.325828651840006</v>
      </c>
    </row>
    <row r="7" spans="2:20" ht="12">
      <c r="B7" s="433" t="s">
        <v>94</v>
      </c>
      <c r="C7" s="434" t="s">
        <v>166</v>
      </c>
      <c r="D7" s="435">
        <v>-39.77679462646997</v>
      </c>
      <c r="E7" s="436">
        <v>-9.520986479409911</v>
      </c>
      <c r="F7" s="436">
        <v>-22.12808339097998</v>
      </c>
      <c r="G7" s="436">
        <v>22.38746542872009</v>
      </c>
      <c r="H7" s="436">
        <v>-18.706252074609925</v>
      </c>
      <c r="I7" s="436">
        <v>-23.094439132840023</v>
      </c>
      <c r="J7" s="439">
        <v>-50.90201254423994</v>
      </c>
      <c r="L7" s="433" t="s">
        <v>162</v>
      </c>
      <c r="M7" s="434" t="s">
        <v>166</v>
      </c>
      <c r="N7" s="435">
        <v>62.24197393899999</v>
      </c>
      <c r="O7" s="436">
        <v>70.939234698</v>
      </c>
      <c r="P7" s="436">
        <v>90.98357119299999</v>
      </c>
      <c r="Q7" s="436">
        <v>112.49998626000001</v>
      </c>
      <c r="R7" s="436">
        <v>40.622610159000004</v>
      </c>
      <c r="S7" s="436">
        <v>63.129150157999995</v>
      </c>
      <c r="T7" s="439">
        <v>48.32227000172</v>
      </c>
    </row>
    <row r="8" spans="2:20" ht="12">
      <c r="B8" s="433" t="s">
        <v>94</v>
      </c>
      <c r="C8" s="434" t="s">
        <v>167</v>
      </c>
      <c r="D8" s="435">
        <v>-31.517718059809937</v>
      </c>
      <c r="E8" s="436">
        <v>1.45341229240979</v>
      </c>
      <c r="F8" s="436">
        <v>22.645569291519898</v>
      </c>
      <c r="G8" s="436">
        <v>40.645017714660035</v>
      </c>
      <c r="H8" s="436">
        <v>4.621269841980102</v>
      </c>
      <c r="I8" s="436">
        <v>-5.878954244750086</v>
      </c>
      <c r="J8" s="437"/>
      <c r="L8" s="433" t="s">
        <v>162</v>
      </c>
      <c r="M8" s="434" t="s">
        <v>167</v>
      </c>
      <c r="N8" s="435">
        <v>75.08643897299999</v>
      </c>
      <c r="O8" s="436">
        <v>84.13455094700001</v>
      </c>
      <c r="P8" s="436">
        <v>133.92683952</v>
      </c>
      <c r="Q8" s="436">
        <v>116.12616622500002</v>
      </c>
      <c r="R8" s="436">
        <v>47.196648752</v>
      </c>
      <c r="S8" s="436">
        <v>66.43935380799999</v>
      </c>
      <c r="T8" s="437"/>
    </row>
    <row r="9" spans="2:20" ht="12">
      <c r="B9" s="433" t="s">
        <v>94</v>
      </c>
      <c r="C9" s="434" t="s">
        <v>168</v>
      </c>
      <c r="D9" s="435">
        <v>-27.562499264549928</v>
      </c>
      <c r="E9" s="436">
        <v>4.4903684229198</v>
      </c>
      <c r="F9" s="436">
        <v>25.704313199109862</v>
      </c>
      <c r="G9" s="436">
        <v>75.62825984833997</v>
      </c>
      <c r="H9" s="436">
        <v>24.974278006150023</v>
      </c>
      <c r="I9" s="436">
        <v>16.58420976034005</v>
      </c>
      <c r="J9" s="437"/>
      <c r="L9" s="433" t="s">
        <v>162</v>
      </c>
      <c r="M9" s="434" t="s">
        <v>168</v>
      </c>
      <c r="N9" s="435">
        <v>76.73094386299998</v>
      </c>
      <c r="O9" s="436">
        <v>84.31103958000001</v>
      </c>
      <c r="P9" s="436">
        <v>134.262836229</v>
      </c>
      <c r="Q9" s="436">
        <v>130.498517189</v>
      </c>
      <c r="R9" s="436">
        <v>53.857559835</v>
      </c>
      <c r="S9" s="436">
        <v>70.444418778</v>
      </c>
      <c r="T9" s="437"/>
    </row>
    <row r="10" spans="2:20" ht="12">
      <c r="B10" s="433" t="s">
        <v>94</v>
      </c>
      <c r="C10" s="434" t="s">
        <v>169</v>
      </c>
      <c r="D10" s="435">
        <v>-36.212572014270016</v>
      </c>
      <c r="E10" s="436">
        <v>-14.758428219400269</v>
      </c>
      <c r="F10" s="436">
        <v>18.969094266049925</v>
      </c>
      <c r="G10" s="436">
        <v>81.18895960044006</v>
      </c>
      <c r="H10" s="436">
        <v>15.631695497930053</v>
      </c>
      <c r="I10" s="436">
        <v>14.772652513179928</v>
      </c>
      <c r="J10" s="437"/>
      <c r="L10" s="433" t="s">
        <v>162</v>
      </c>
      <c r="M10" s="434" t="s">
        <v>169</v>
      </c>
      <c r="N10" s="435">
        <v>79.55813534799998</v>
      </c>
      <c r="O10" s="436">
        <v>85.78224033600002</v>
      </c>
      <c r="P10" s="436">
        <v>139.31915594199998</v>
      </c>
      <c r="Q10" s="436">
        <v>142.98767292300002</v>
      </c>
      <c r="R10" s="436">
        <v>59.126434269</v>
      </c>
      <c r="S10" s="436">
        <v>77.227237991</v>
      </c>
      <c r="T10" s="437"/>
    </row>
    <row r="11" spans="2:20" ht="12">
      <c r="B11" s="433" t="s">
        <v>94</v>
      </c>
      <c r="C11" s="434" t="s">
        <v>170</v>
      </c>
      <c r="D11" s="435">
        <v>-38.24063365341992</v>
      </c>
      <c r="E11" s="436">
        <v>-34.39090225238013</v>
      </c>
      <c r="F11" s="436">
        <v>-2.7746772233098143</v>
      </c>
      <c r="G11" s="436">
        <v>82.27394635615991</v>
      </c>
      <c r="H11" s="436">
        <v>17.39755978226001</v>
      </c>
      <c r="I11" s="436">
        <v>16.774581262580934</v>
      </c>
      <c r="J11" s="437"/>
      <c r="L11" s="433" t="s">
        <v>162</v>
      </c>
      <c r="M11" s="434" t="s">
        <v>170</v>
      </c>
      <c r="N11" s="435">
        <v>83.56614169599997</v>
      </c>
      <c r="O11" s="436">
        <v>85.96749760900002</v>
      </c>
      <c r="P11" s="436">
        <v>139.63968585899997</v>
      </c>
      <c r="Q11" s="436">
        <v>145.10226944700003</v>
      </c>
      <c r="R11" s="436">
        <v>61.600887553</v>
      </c>
      <c r="S11" s="436">
        <v>86.523275891</v>
      </c>
      <c r="T11" s="437"/>
    </row>
    <row r="12" spans="2:20" ht="12">
      <c r="B12" s="433" t="s">
        <v>94</v>
      </c>
      <c r="C12" s="434" t="s">
        <v>171</v>
      </c>
      <c r="D12" s="435">
        <v>-47.71223092378003</v>
      </c>
      <c r="E12" s="436">
        <v>-45.44199278547986</v>
      </c>
      <c r="F12" s="436">
        <v>-29.127776049970215</v>
      </c>
      <c r="G12" s="436">
        <v>98.33513303429004</v>
      </c>
      <c r="H12" s="436">
        <v>26.458257225500123</v>
      </c>
      <c r="I12" s="436">
        <v>5.670864341039676</v>
      </c>
      <c r="J12" s="437"/>
      <c r="L12" s="433" t="s">
        <v>162</v>
      </c>
      <c r="M12" s="434" t="s">
        <v>171</v>
      </c>
      <c r="N12" s="435">
        <v>87.93805138299997</v>
      </c>
      <c r="O12" s="436">
        <v>86.02587934700001</v>
      </c>
      <c r="P12" s="436">
        <v>140.06969114199998</v>
      </c>
      <c r="Q12" s="436">
        <v>145.22972159200003</v>
      </c>
      <c r="R12" s="436">
        <v>65.734213204</v>
      </c>
      <c r="S12" s="436">
        <v>86.828734855</v>
      </c>
      <c r="T12" s="437"/>
    </row>
    <row r="13" spans="2:20" ht="12">
      <c r="B13" s="433" t="s">
        <v>94</v>
      </c>
      <c r="C13" s="434" t="s">
        <v>172</v>
      </c>
      <c r="D13" s="435">
        <v>-79.3681960448711</v>
      </c>
      <c r="E13" s="436">
        <v>-68.84725996635999</v>
      </c>
      <c r="F13" s="436">
        <v>-29.504119261099852</v>
      </c>
      <c r="G13" s="436">
        <v>55.451415565729</v>
      </c>
      <c r="H13" s="436">
        <v>-11.618106158870361</v>
      </c>
      <c r="I13" s="436">
        <v>-21.63860453284951</v>
      </c>
      <c r="J13" s="437"/>
      <c r="L13" s="433" t="s">
        <v>162</v>
      </c>
      <c r="M13" s="434" t="s">
        <v>172</v>
      </c>
      <c r="N13" s="435">
        <v>88.27554144699997</v>
      </c>
      <c r="O13" s="436">
        <v>91.71076008900002</v>
      </c>
      <c r="P13" s="436">
        <v>153.09543338699999</v>
      </c>
      <c r="Q13" s="436">
        <v>146.37644063600004</v>
      </c>
      <c r="R13" s="436">
        <v>72.101896803</v>
      </c>
      <c r="S13" s="436">
        <v>101.06885713199999</v>
      </c>
      <c r="T13" s="437"/>
    </row>
    <row r="14" spans="2:20" ht="12.75" thickBot="1">
      <c r="B14" s="440" t="s">
        <v>94</v>
      </c>
      <c r="C14" s="441" t="s">
        <v>173</v>
      </c>
      <c r="D14" s="442">
        <v>-81.26442690517993</v>
      </c>
      <c r="E14" s="443">
        <v>-77.78224525391894</v>
      </c>
      <c r="F14" s="443">
        <v>-62.8042432822002</v>
      </c>
      <c r="G14" s="443">
        <v>61.7740413523291</v>
      </c>
      <c r="H14" s="443">
        <v>-6.151273919438965</v>
      </c>
      <c r="I14" s="443">
        <v>2.9436287357800173</v>
      </c>
      <c r="J14" s="444"/>
      <c r="L14" s="440" t="s">
        <v>162</v>
      </c>
      <c r="M14" s="441" t="s">
        <v>173</v>
      </c>
      <c r="N14" s="442">
        <v>115.13274975999997</v>
      </c>
      <c r="O14" s="443">
        <v>122.20151311900003</v>
      </c>
      <c r="P14" s="443">
        <v>171.77179002399998</v>
      </c>
      <c r="Q14" s="443">
        <v>158.98312078800004</v>
      </c>
      <c r="R14" s="443">
        <v>77.028016746</v>
      </c>
      <c r="S14" s="443">
        <v>119.07012301199998</v>
      </c>
      <c r="T14" s="444"/>
    </row>
    <row r="15" spans="2:20" ht="12">
      <c r="B15" s="427" t="s">
        <v>174</v>
      </c>
      <c r="C15" s="428" t="s">
        <v>69</v>
      </c>
      <c r="D15" s="429">
        <v>40.877475698820014</v>
      </c>
      <c r="E15" s="430">
        <v>32.8316240759901</v>
      </c>
      <c r="F15" s="430">
        <v>16.76777354256</v>
      </c>
      <c r="G15" s="430">
        <v>14.604038784390026</v>
      </c>
      <c r="H15" s="430">
        <v>2.8644712743600005</v>
      </c>
      <c r="I15" s="430">
        <v>5.029890588990004</v>
      </c>
      <c r="J15" s="431">
        <v>4.138232627219976</v>
      </c>
      <c r="L15" s="427" t="s">
        <v>175</v>
      </c>
      <c r="M15" s="428" t="s">
        <v>69</v>
      </c>
      <c r="N15" s="429">
        <v>3.251860833</v>
      </c>
      <c r="O15" s="430">
        <v>2.697913966</v>
      </c>
      <c r="P15" s="430">
        <v>5.553098627</v>
      </c>
      <c r="Q15" s="430">
        <v>3.124441394</v>
      </c>
      <c r="R15" s="430">
        <v>3.665573115</v>
      </c>
      <c r="S15" s="430">
        <v>5.391992527</v>
      </c>
      <c r="T15" s="432">
        <v>8.85599298811</v>
      </c>
    </row>
    <row r="16" spans="2:20" ht="12">
      <c r="B16" s="433" t="s">
        <v>174</v>
      </c>
      <c r="C16" s="434" t="s">
        <v>163</v>
      </c>
      <c r="D16" s="435">
        <v>-5.207881719009915</v>
      </c>
      <c r="E16" s="436">
        <v>31.361283638140137</v>
      </c>
      <c r="F16" s="436">
        <v>-13.506085244199973</v>
      </c>
      <c r="G16" s="436">
        <v>-12.802979510729894</v>
      </c>
      <c r="H16" s="436">
        <v>-4.033767130769899</v>
      </c>
      <c r="I16" s="436">
        <v>-0.27878995875982504</v>
      </c>
      <c r="J16" s="437">
        <v>-22.544794752519977</v>
      </c>
      <c r="L16" s="433" t="s">
        <v>175</v>
      </c>
      <c r="M16" s="434" t="s">
        <v>163</v>
      </c>
      <c r="N16" s="435">
        <v>13.983869965</v>
      </c>
      <c r="O16" s="436">
        <v>12.806408138</v>
      </c>
      <c r="P16" s="436">
        <v>15.220033128</v>
      </c>
      <c r="Q16" s="436">
        <v>16.989178609</v>
      </c>
      <c r="R16" s="436">
        <v>10.040314106</v>
      </c>
      <c r="S16" s="436">
        <v>12.144049718</v>
      </c>
      <c r="T16" s="438">
        <v>18.377384686470002</v>
      </c>
    </row>
    <row r="17" spans="2:20" ht="12">
      <c r="B17" s="433" t="s">
        <v>174</v>
      </c>
      <c r="C17" s="434" t="s">
        <v>164</v>
      </c>
      <c r="D17" s="435">
        <v>-9.442063007070004</v>
      </c>
      <c r="E17" s="436">
        <v>10.963523325760072</v>
      </c>
      <c r="F17" s="436">
        <v>-18.14743543797997</v>
      </c>
      <c r="G17" s="436">
        <v>-11.909930926909983</v>
      </c>
      <c r="H17" s="436">
        <v>-4.5638654621600345</v>
      </c>
      <c r="I17" s="436">
        <v>-5.257250227689941</v>
      </c>
      <c r="J17" s="437">
        <v>-6.257484523269973</v>
      </c>
      <c r="L17" s="433" t="s">
        <v>175</v>
      </c>
      <c r="M17" s="434" t="s">
        <v>164</v>
      </c>
      <c r="N17" s="435">
        <v>18.903610057999998</v>
      </c>
      <c r="O17" s="436">
        <v>18.692180059000002</v>
      </c>
      <c r="P17" s="436">
        <v>27.754233234</v>
      </c>
      <c r="Q17" s="436">
        <v>23.594207514</v>
      </c>
      <c r="R17" s="436">
        <v>17.321808482</v>
      </c>
      <c r="S17" s="436">
        <v>22.553172165</v>
      </c>
      <c r="T17" s="438">
        <v>31.783298258309998</v>
      </c>
    </row>
    <row r="18" spans="2:20" ht="12">
      <c r="B18" s="433" t="s">
        <v>174</v>
      </c>
      <c r="C18" s="434" t="s">
        <v>165</v>
      </c>
      <c r="D18" s="435">
        <v>-51.779003444979914</v>
      </c>
      <c r="E18" s="436">
        <v>-14.876210802929997</v>
      </c>
      <c r="F18" s="436">
        <v>-45.869708425539976</v>
      </c>
      <c r="G18" s="436">
        <v>-23.734271435820077</v>
      </c>
      <c r="H18" s="436">
        <v>-7.774681838499877</v>
      </c>
      <c r="I18" s="436">
        <v>-21.74213033542011</v>
      </c>
      <c r="J18" s="437">
        <v>-27.647391108790018</v>
      </c>
      <c r="L18" s="433" t="s">
        <v>175</v>
      </c>
      <c r="M18" s="434" t="s">
        <v>165</v>
      </c>
      <c r="N18" s="435">
        <v>23.962560206</v>
      </c>
      <c r="O18" s="436">
        <v>24.30080514</v>
      </c>
      <c r="P18" s="436">
        <v>37.318940538</v>
      </c>
      <c r="Q18" s="436">
        <v>32.111422921</v>
      </c>
      <c r="R18" s="436">
        <v>20.927141473000002</v>
      </c>
      <c r="S18" s="436">
        <v>29.478753113</v>
      </c>
      <c r="T18" s="438">
        <v>41.36218661571</v>
      </c>
    </row>
    <row r="19" spans="2:20" ht="12">
      <c r="B19" s="433" t="s">
        <v>174</v>
      </c>
      <c r="C19" s="434" t="s">
        <v>166</v>
      </c>
      <c r="D19" s="435">
        <v>-71.77011060646997</v>
      </c>
      <c r="E19" s="436">
        <v>-50.20213995940992</v>
      </c>
      <c r="F19" s="436">
        <v>-65.45918618197997</v>
      </c>
      <c r="G19" s="436">
        <v>-48.98475209527992</v>
      </c>
      <c r="H19" s="436">
        <v>-35.596400068609924</v>
      </c>
      <c r="I19" s="436">
        <v>-51.34985351084001</v>
      </c>
      <c r="J19" s="437">
        <v>-51.51490625013993</v>
      </c>
      <c r="L19" s="433" t="s">
        <v>175</v>
      </c>
      <c r="M19" s="434" t="s">
        <v>166</v>
      </c>
      <c r="N19" s="435">
        <v>30.248657959</v>
      </c>
      <c r="O19" s="436">
        <v>30.258081218</v>
      </c>
      <c r="P19" s="436">
        <v>47.652468402</v>
      </c>
      <c r="Q19" s="436">
        <v>41.127768736</v>
      </c>
      <c r="R19" s="436">
        <v>23.732462165</v>
      </c>
      <c r="S19" s="436">
        <v>34.87373578</v>
      </c>
      <c r="T19" s="439">
        <v>47.70937629582001</v>
      </c>
    </row>
    <row r="20" spans="2:20" ht="12">
      <c r="B20" s="433" t="s">
        <v>174</v>
      </c>
      <c r="C20" s="434" t="s">
        <v>167</v>
      </c>
      <c r="D20" s="435">
        <v>-69.34953668480992</v>
      </c>
      <c r="E20" s="436">
        <v>-42.599495111590215</v>
      </c>
      <c r="F20" s="436">
        <v>-47.72328706848008</v>
      </c>
      <c r="G20" s="436">
        <v>-30.809830789339976</v>
      </c>
      <c r="H20" s="436">
        <v>-13.1965322120199</v>
      </c>
      <c r="I20" s="436">
        <v>-28.35484974275009</v>
      </c>
      <c r="J20" s="437"/>
      <c r="L20" s="433" t="s">
        <v>175</v>
      </c>
      <c r="M20" s="434" t="s">
        <v>167</v>
      </c>
      <c r="N20" s="435">
        <v>37.254620347999996</v>
      </c>
      <c r="O20" s="436">
        <v>40.081643543</v>
      </c>
      <c r="P20" s="436">
        <v>63.55798316</v>
      </c>
      <c r="Q20" s="436">
        <v>44.671317721</v>
      </c>
      <c r="R20" s="436">
        <v>29.378846698</v>
      </c>
      <c r="S20" s="436">
        <v>43.96345830999999</v>
      </c>
      <c r="T20" s="437"/>
    </row>
    <row r="21" spans="2:20" ht="12">
      <c r="B21" s="433" t="s">
        <v>174</v>
      </c>
      <c r="C21" s="434" t="s">
        <v>168</v>
      </c>
      <c r="D21" s="435">
        <v>-60.70286990054991</v>
      </c>
      <c r="E21" s="436">
        <v>-32.212922257080216</v>
      </c>
      <c r="F21" s="436">
        <v>-32.64582603289013</v>
      </c>
      <c r="G21" s="436">
        <v>-8.415266280660049</v>
      </c>
      <c r="H21" s="436">
        <v>5.5578698821500225</v>
      </c>
      <c r="I21" s="436">
        <v>-3.717201557659962</v>
      </c>
      <c r="J21" s="437"/>
      <c r="L21" s="433" t="s">
        <v>175</v>
      </c>
      <c r="M21" s="434" t="s">
        <v>168</v>
      </c>
      <c r="N21" s="435">
        <v>43.59057322699999</v>
      </c>
      <c r="O21" s="436">
        <v>47.6077489</v>
      </c>
      <c r="P21" s="436">
        <v>75.912696997</v>
      </c>
      <c r="Q21" s="436">
        <v>46.45499106</v>
      </c>
      <c r="R21" s="436">
        <v>34.441151711</v>
      </c>
      <c r="S21" s="436">
        <v>50.14300745999999</v>
      </c>
      <c r="T21" s="437"/>
    </row>
    <row r="22" spans="2:20" ht="12">
      <c r="B22" s="433" t="s">
        <v>174</v>
      </c>
      <c r="C22" s="434" t="s">
        <v>169</v>
      </c>
      <c r="D22" s="435">
        <v>-65.96943791427</v>
      </c>
      <c r="E22" s="436">
        <v>-42.73681874740029</v>
      </c>
      <c r="F22" s="436">
        <v>-30.195210196950057</v>
      </c>
      <c r="G22" s="436">
        <v>-10.018622852559965</v>
      </c>
      <c r="H22" s="436">
        <v>-3.114120312069943</v>
      </c>
      <c r="I22" s="436">
        <v>-5.351922060820073</v>
      </c>
      <c r="J22" s="437"/>
      <c r="L22" s="433" t="s">
        <v>175</v>
      </c>
      <c r="M22" s="434" t="s">
        <v>169</v>
      </c>
      <c r="N22" s="435">
        <v>49.80126944799999</v>
      </c>
      <c r="O22" s="436">
        <v>57.803849807999995</v>
      </c>
      <c r="P22" s="436">
        <v>90.154851479</v>
      </c>
      <c r="Q22" s="436">
        <v>51.78009047</v>
      </c>
      <c r="R22" s="436">
        <v>40.380618459000004</v>
      </c>
      <c r="S22" s="436">
        <v>57.102663416999995</v>
      </c>
      <c r="T22" s="437"/>
    </row>
    <row r="23" spans="2:20" ht="12">
      <c r="B23" s="433" t="s">
        <v>174</v>
      </c>
      <c r="C23" s="434" t="s">
        <v>170</v>
      </c>
      <c r="D23" s="435">
        <v>-65.2055969354199</v>
      </c>
      <c r="E23" s="436">
        <v>-52.71912812738016</v>
      </c>
      <c r="F23" s="436">
        <v>-40.53840979130979</v>
      </c>
      <c r="G23" s="436">
        <v>-7.245234544840116</v>
      </c>
      <c r="H23" s="436">
        <v>0.9047153952600127</v>
      </c>
      <c r="I23" s="436">
        <v>-4.764786039419064</v>
      </c>
      <c r="J23" s="437"/>
      <c r="L23" s="433" t="s">
        <v>175</v>
      </c>
      <c r="M23" s="434" t="s">
        <v>170</v>
      </c>
      <c r="N23" s="435">
        <v>56.60117841399999</v>
      </c>
      <c r="O23" s="436">
        <v>67.63927173399999</v>
      </c>
      <c r="P23" s="436">
        <v>101.875953291</v>
      </c>
      <c r="Q23" s="436">
        <v>55.583088546</v>
      </c>
      <c r="R23" s="436">
        <v>45.108043166</v>
      </c>
      <c r="S23" s="436">
        <v>64.983908589</v>
      </c>
      <c r="T23" s="437"/>
    </row>
    <row r="24" spans="2:20" ht="12">
      <c r="B24" s="433" t="s">
        <v>174</v>
      </c>
      <c r="C24" s="434" t="s">
        <v>171</v>
      </c>
      <c r="D24" s="435">
        <v>-58.96268468278002</v>
      </c>
      <c r="E24" s="436">
        <v>-42.197354030479886</v>
      </c>
      <c r="F24" s="436">
        <v>-39.54625054097019</v>
      </c>
      <c r="G24" s="436">
        <v>13.405235254290005</v>
      </c>
      <c r="H24" s="436">
        <v>16.825183095500122</v>
      </c>
      <c r="I24" s="436">
        <v>2.3527659880396783</v>
      </c>
      <c r="J24" s="437"/>
      <c r="L24" s="433" t="s">
        <v>175</v>
      </c>
      <c r="M24" s="434" t="s">
        <v>171</v>
      </c>
      <c r="N24" s="435">
        <v>76.68759762399999</v>
      </c>
      <c r="O24" s="436">
        <v>89.27051810199998</v>
      </c>
      <c r="P24" s="436">
        <v>129.651216651</v>
      </c>
      <c r="Q24" s="436">
        <v>60.299823812</v>
      </c>
      <c r="R24" s="436">
        <v>56.101139074</v>
      </c>
      <c r="S24" s="436">
        <v>83.510636502</v>
      </c>
      <c r="T24" s="437"/>
    </row>
    <row r="25" spans="2:20" ht="12">
      <c r="B25" s="433" t="s">
        <v>174</v>
      </c>
      <c r="C25" s="434" t="s">
        <v>172</v>
      </c>
      <c r="D25" s="435">
        <v>-75.47981498587107</v>
      </c>
      <c r="E25" s="436">
        <v>-53.44599608936002</v>
      </c>
      <c r="F25" s="436">
        <v>-31.24758035609983</v>
      </c>
      <c r="G25" s="436">
        <v>-14.68349258527104</v>
      </c>
      <c r="H25" s="436">
        <v>-12.954145556870358</v>
      </c>
      <c r="I25" s="436">
        <v>-17.34049341684951</v>
      </c>
      <c r="J25" s="437"/>
      <c r="L25" s="433" t="s">
        <v>175</v>
      </c>
      <c r="M25" s="434" t="s">
        <v>172</v>
      </c>
      <c r="N25" s="435">
        <v>92.16392250599999</v>
      </c>
      <c r="O25" s="436">
        <v>107.11202396599998</v>
      </c>
      <c r="P25" s="436">
        <v>151.351972292</v>
      </c>
      <c r="Q25" s="436">
        <v>76.241532485</v>
      </c>
      <c r="R25" s="436">
        <v>70.765857405</v>
      </c>
      <c r="S25" s="436">
        <v>105.36696824799999</v>
      </c>
      <c r="T25" s="437"/>
    </row>
    <row r="26" spans="2:20" ht="12.75" thickBot="1">
      <c r="B26" s="440" t="s">
        <v>174</v>
      </c>
      <c r="C26" s="441" t="s">
        <v>173</v>
      </c>
      <c r="D26" s="442">
        <v>-81.73296260617991</v>
      </c>
      <c r="E26" s="443">
        <v>-64.12410836791898</v>
      </c>
      <c r="F26" s="443">
        <v>-41.677236218200164</v>
      </c>
      <c r="G26" s="443">
        <v>-13.583600997670942</v>
      </c>
      <c r="H26" s="443">
        <v>-1.3444843904389643</v>
      </c>
      <c r="I26" s="443">
        <v>-3.4744614622199634</v>
      </c>
      <c r="J26" s="444"/>
      <c r="L26" s="440" t="s">
        <v>175</v>
      </c>
      <c r="M26" s="441" t="s">
        <v>173</v>
      </c>
      <c r="N26" s="442">
        <v>114.66421405899999</v>
      </c>
      <c r="O26" s="443">
        <v>135.859650005</v>
      </c>
      <c r="P26" s="443">
        <v>192.898797088</v>
      </c>
      <c r="Q26" s="443">
        <v>83.62547843799999</v>
      </c>
      <c r="R26" s="443">
        <v>81.834806275</v>
      </c>
      <c r="S26" s="443">
        <v>112.652032814</v>
      </c>
      <c r="T26" s="444"/>
    </row>
    <row r="27" spans="13:20" ht="12">
      <c r="M27" s="445"/>
      <c r="N27" s="446"/>
      <c r="O27" s="446"/>
      <c r="P27" s="446"/>
      <c r="Q27" s="446"/>
      <c r="R27" s="446"/>
      <c r="S27" s="446"/>
      <c r="T27" s="446"/>
    </row>
    <row r="49" spans="6:9" ht="12">
      <c r="F49" s="447"/>
      <c r="G49" s="447"/>
      <c r="H49" s="447"/>
      <c r="I49" s="447"/>
    </row>
    <row r="50" spans="6:9" ht="12">
      <c r="F50" s="447"/>
      <c r="G50" s="447"/>
      <c r="H50" s="447"/>
      <c r="I50" s="447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40"/>
  <sheetViews>
    <sheetView showGridLines="0" workbookViewId="0" topLeftCell="A1">
      <selection activeCell="G24" sqref="G24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10.8515625" style="0" customWidth="1"/>
    <col min="5" max="5" width="7.28125" style="0" customWidth="1"/>
    <col min="6" max="7" width="9.421875" style="0" customWidth="1"/>
    <col min="8" max="8" width="10.8515625" style="0" customWidth="1"/>
    <col min="9" max="9" width="7.140625" style="0" customWidth="1"/>
    <col min="10" max="11" width="9.421875" style="0" customWidth="1"/>
  </cols>
  <sheetData>
    <row r="5" spans="3:11" ht="13.5" thickBot="1">
      <c r="C5" s="77"/>
      <c r="D5" s="77"/>
      <c r="E5" s="77"/>
      <c r="F5" s="77"/>
      <c r="G5" s="77"/>
      <c r="H5" s="77"/>
      <c r="I5" s="77"/>
      <c r="J5" s="77"/>
      <c r="K5" s="78" t="s">
        <v>79</v>
      </c>
    </row>
    <row r="6" spans="1:11" ht="12.75">
      <c r="A6" s="99"/>
      <c r="B6" s="99"/>
      <c r="C6" s="79"/>
      <c r="D6" s="474">
        <v>2018</v>
      </c>
      <c r="E6" s="475"/>
      <c r="F6" s="474">
        <v>2019</v>
      </c>
      <c r="G6" s="476"/>
      <c r="H6" s="476"/>
      <c r="I6" s="476"/>
      <c r="J6" s="476"/>
      <c r="K6" s="475"/>
    </row>
    <row r="7" spans="3:15" ht="12.75">
      <c r="C7" s="80" t="s">
        <v>73</v>
      </c>
      <c r="D7" s="88" t="s">
        <v>1</v>
      </c>
      <c r="E7" s="81" t="s">
        <v>2</v>
      </c>
      <c r="F7" s="82" t="s">
        <v>66</v>
      </c>
      <c r="G7" s="105" t="s">
        <v>0</v>
      </c>
      <c r="H7" s="97" t="s">
        <v>77</v>
      </c>
      <c r="I7" s="90" t="s">
        <v>2</v>
      </c>
      <c r="J7" s="90" t="s">
        <v>80</v>
      </c>
      <c r="K7" s="93" t="s">
        <v>4</v>
      </c>
      <c r="M7" s="294"/>
      <c r="N7" s="99"/>
      <c r="O7" s="99"/>
    </row>
    <row r="8" spans="3:11" ht="13.5" thickBot="1">
      <c r="C8" s="80"/>
      <c r="D8" s="82" t="s">
        <v>98</v>
      </c>
      <c r="E8" s="81" t="s">
        <v>5</v>
      </c>
      <c r="F8" s="82" t="s">
        <v>67</v>
      </c>
      <c r="G8" s="105" t="s">
        <v>3</v>
      </c>
      <c r="H8" s="97" t="s">
        <v>98</v>
      </c>
      <c r="I8" s="91" t="s">
        <v>5</v>
      </c>
      <c r="J8" s="96" t="s">
        <v>143</v>
      </c>
      <c r="K8" s="94" t="s">
        <v>144</v>
      </c>
    </row>
    <row r="9" spans="3:11" ht="13.5" thickBot="1">
      <c r="C9" s="83"/>
      <c r="D9" s="100">
        <v>1</v>
      </c>
      <c r="E9" s="101">
        <v>2</v>
      </c>
      <c r="F9" s="28" t="s">
        <v>81</v>
      </c>
      <c r="G9" s="28" t="s">
        <v>82</v>
      </c>
      <c r="H9" s="28" t="s">
        <v>83</v>
      </c>
      <c r="I9" s="102" t="s">
        <v>84</v>
      </c>
      <c r="J9" s="102" t="s">
        <v>85</v>
      </c>
      <c r="K9" s="103" t="s">
        <v>107</v>
      </c>
    </row>
    <row r="10" spans="3:11" ht="12.75">
      <c r="C10" s="80"/>
      <c r="D10" s="82"/>
      <c r="E10" s="81"/>
      <c r="F10" s="82"/>
      <c r="G10" s="91"/>
      <c r="H10" s="97"/>
      <c r="I10" s="91"/>
      <c r="J10" s="91"/>
      <c r="K10" s="93"/>
    </row>
    <row r="11" spans="3:11" ht="13.5">
      <c r="C11" s="84" t="s">
        <v>74</v>
      </c>
      <c r="D11" s="274">
        <v>546.02225993174</v>
      </c>
      <c r="E11" s="275">
        <v>41.268969450270546</v>
      </c>
      <c r="F11" s="274">
        <v>1465.359071851</v>
      </c>
      <c r="G11" s="276">
        <v>1479.075439973</v>
      </c>
      <c r="H11" s="277">
        <v>584.2074152073001</v>
      </c>
      <c r="I11" s="278">
        <v>39.49814860139687</v>
      </c>
      <c r="J11" s="278">
        <v>106.9933330704015</v>
      </c>
      <c r="K11" s="279">
        <v>38.18515527556008</v>
      </c>
    </row>
    <row r="12" spans="3:11" ht="12.75">
      <c r="C12" s="270"/>
      <c r="D12" s="404"/>
      <c r="E12" s="405"/>
      <c r="F12" s="404"/>
      <c r="G12" s="406"/>
      <c r="H12" s="407"/>
      <c r="I12" s="408"/>
      <c r="J12" s="408"/>
      <c r="K12" s="409"/>
    </row>
    <row r="13" spans="3:11" ht="13.5">
      <c r="C13" s="84" t="s">
        <v>75</v>
      </c>
      <c r="D13" s="274">
        <v>569.1166990645801</v>
      </c>
      <c r="E13" s="275">
        <v>41.44812514595031</v>
      </c>
      <c r="F13" s="274">
        <v>1505.359071851</v>
      </c>
      <c r="G13" s="276">
        <v>1519.075439973</v>
      </c>
      <c r="H13" s="277">
        <v>635.10942775154</v>
      </c>
      <c r="I13" s="278">
        <v>41.80894582581287</v>
      </c>
      <c r="J13" s="278">
        <v>111.5956408932347</v>
      </c>
      <c r="K13" s="279">
        <v>65.99272868695994</v>
      </c>
    </row>
    <row r="14" spans="3:11" ht="12.75">
      <c r="C14" s="270"/>
      <c r="D14" s="404"/>
      <c r="E14" s="405"/>
      <c r="F14" s="404"/>
      <c r="G14" s="406"/>
      <c r="H14" s="407"/>
      <c r="I14" s="410"/>
      <c r="J14" s="410"/>
      <c r="K14" s="409"/>
    </row>
    <row r="15" spans="3:14" ht="13.5">
      <c r="C15" s="84" t="s">
        <v>76</v>
      </c>
      <c r="D15" s="274">
        <v>-23.09443913284008</v>
      </c>
      <c r="E15" s="416">
        <v>46.18887826568016</v>
      </c>
      <c r="F15" s="280">
        <v>-40</v>
      </c>
      <c r="G15" s="281">
        <v>-40</v>
      </c>
      <c r="H15" s="282">
        <v>-50.90201254423994</v>
      </c>
      <c r="I15" s="411">
        <v>127.25503136059983</v>
      </c>
      <c r="J15" s="417">
        <v>220.4080915386152</v>
      </c>
      <c r="K15" s="279">
        <v>-27.807573411399858</v>
      </c>
      <c r="M15" s="295"/>
      <c r="N15" s="295"/>
    </row>
    <row r="16" spans="3:11" ht="16.5" customHeight="1">
      <c r="C16" s="270" t="s">
        <v>131</v>
      </c>
      <c r="D16" s="272">
        <v>-51.34985351200009</v>
      </c>
      <c r="E16" s="400">
        <v>102.69970702400018</v>
      </c>
      <c r="F16" s="283">
        <v>-40</v>
      </c>
      <c r="G16" s="284">
        <v>-40</v>
      </c>
      <c r="H16" s="285">
        <v>-51.51490625013993</v>
      </c>
      <c r="I16" s="411">
        <v>128.78726562534985</v>
      </c>
      <c r="J16" s="411">
        <v>100.3214278656146</v>
      </c>
      <c r="K16" s="273">
        <v>-0.1650527381398419</v>
      </c>
    </row>
    <row r="17" spans="3:11" ht="6.75" customHeight="1" thickBot="1">
      <c r="C17" s="85"/>
      <c r="D17" s="89"/>
      <c r="E17" s="86"/>
      <c r="F17" s="87"/>
      <c r="G17" s="92"/>
      <c r="H17" s="98"/>
      <c r="I17" s="92"/>
      <c r="J17" s="92"/>
      <c r="K17" s="95"/>
    </row>
    <row r="18" ht="12.75">
      <c r="C18" s="271" t="s">
        <v>142</v>
      </c>
    </row>
    <row r="19" spans="2:18" ht="12.75"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</row>
    <row r="20" spans="2:18" ht="12.75">
      <c r="B20" s="448"/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</row>
    <row r="21" spans="2:18" ht="12.75">
      <c r="B21" s="449"/>
      <c r="C21" s="448"/>
      <c r="D21" s="450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</row>
    <row r="22" spans="2:18" ht="12.75">
      <c r="B22" s="449"/>
      <c r="C22" s="448"/>
      <c r="D22" s="451"/>
      <c r="E22" s="448"/>
      <c r="F22" s="448"/>
      <c r="G22" s="448"/>
      <c r="H22" s="451"/>
      <c r="I22" s="448"/>
      <c r="J22" s="448"/>
      <c r="K22" s="448"/>
      <c r="L22" s="448"/>
      <c r="M22" s="448"/>
      <c r="N22" s="448"/>
      <c r="O22" s="448"/>
      <c r="P22" s="448"/>
      <c r="Q22" s="448"/>
      <c r="R22" s="448"/>
    </row>
    <row r="23" spans="2:18" ht="12.75">
      <c r="B23" s="449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</row>
    <row r="24" spans="2:18" ht="12.75"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</row>
    <row r="25" spans="2:18" ht="12.75"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</row>
    <row r="26" spans="2:18" ht="12.75">
      <c r="B26" s="448"/>
      <c r="C26" s="448"/>
      <c r="D26" s="452"/>
      <c r="E26" s="448"/>
      <c r="F26" s="448"/>
      <c r="G26" s="448"/>
      <c r="H26" s="452"/>
      <c r="I26" s="448"/>
      <c r="J26" s="448"/>
      <c r="K26" s="448"/>
      <c r="L26" s="448"/>
      <c r="M26" s="448"/>
      <c r="N26" s="448"/>
      <c r="O26" s="448"/>
      <c r="P26" s="448"/>
      <c r="Q26" s="448"/>
      <c r="R26" s="448"/>
    </row>
    <row r="27" spans="2:18" ht="12.75"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</row>
    <row r="28" spans="2:18" ht="12.75">
      <c r="B28" s="448"/>
      <c r="C28" s="448"/>
      <c r="D28" s="451"/>
      <c r="E28" s="448"/>
      <c r="F28" s="448"/>
      <c r="G28" s="448"/>
      <c r="H28" s="450"/>
      <c r="I28" s="448"/>
      <c r="J28" s="453"/>
      <c r="K28" s="453"/>
      <c r="L28" s="448"/>
      <c r="M28" s="448"/>
      <c r="N28" s="450"/>
      <c r="O28" s="453"/>
      <c r="P28" s="450"/>
      <c r="Q28" s="448"/>
      <c r="R28" s="448"/>
    </row>
    <row r="29" spans="2:18" ht="12.75">
      <c r="B29" s="448"/>
      <c r="C29" s="448"/>
      <c r="D29" s="451"/>
      <c r="E29" s="448"/>
      <c r="F29" s="448"/>
      <c r="G29" s="448"/>
      <c r="H29" s="450"/>
      <c r="I29" s="448"/>
      <c r="J29" s="453"/>
      <c r="K29" s="450"/>
      <c r="L29" s="448"/>
      <c r="M29" s="448"/>
      <c r="N29" s="448"/>
      <c r="O29" s="448"/>
      <c r="P29" s="448"/>
      <c r="Q29" s="448"/>
      <c r="R29" s="448"/>
    </row>
    <row r="30" spans="2:18" ht="12.75">
      <c r="B30" s="448"/>
      <c r="C30" s="448"/>
      <c r="D30" s="448"/>
      <c r="E30" s="448"/>
      <c r="F30" s="448"/>
      <c r="G30" s="448"/>
      <c r="H30" s="450"/>
      <c r="I30" s="448"/>
      <c r="J30" s="448"/>
      <c r="K30" s="450"/>
      <c r="L30" s="448"/>
      <c r="M30" s="448"/>
      <c r="N30" s="448"/>
      <c r="O30" s="448"/>
      <c r="P30" s="448"/>
      <c r="Q30" s="448"/>
      <c r="R30" s="448"/>
    </row>
    <row r="31" spans="2:18" ht="12.75">
      <c r="B31" s="448"/>
      <c r="C31" s="448"/>
      <c r="D31" s="448"/>
      <c r="E31" s="448"/>
      <c r="F31" s="448"/>
      <c r="G31" s="448"/>
      <c r="H31" s="450"/>
      <c r="I31" s="448"/>
      <c r="J31" s="448"/>
      <c r="K31" s="448"/>
      <c r="L31" s="448"/>
      <c r="M31" s="448"/>
      <c r="N31" s="448"/>
      <c r="O31" s="448"/>
      <c r="P31" s="448"/>
      <c r="Q31" s="448"/>
      <c r="R31" s="448"/>
    </row>
    <row r="32" spans="2:18" ht="12.75">
      <c r="B32" s="448"/>
      <c r="C32" s="448"/>
      <c r="D32" s="450"/>
      <c r="E32" s="448"/>
      <c r="F32" s="452"/>
      <c r="G32" s="448"/>
      <c r="H32" s="450"/>
      <c r="I32" s="448"/>
      <c r="J32" s="453"/>
      <c r="K32" s="453"/>
      <c r="L32" s="448"/>
      <c r="M32" s="448"/>
      <c r="N32" s="448"/>
      <c r="O32" s="448"/>
      <c r="P32" s="448"/>
      <c r="Q32" s="448"/>
      <c r="R32" s="448"/>
    </row>
    <row r="33" spans="2:18" ht="12.75">
      <c r="B33" s="448"/>
      <c r="C33" s="448"/>
      <c r="D33" s="450"/>
      <c r="E33" s="448"/>
      <c r="F33" s="452"/>
      <c r="G33" s="448"/>
      <c r="H33" s="450"/>
      <c r="I33" s="448"/>
      <c r="J33" s="453"/>
      <c r="K33" s="453"/>
      <c r="L33" s="448"/>
      <c r="M33" s="448"/>
      <c r="N33" s="448"/>
      <c r="O33" s="448"/>
      <c r="P33" s="448"/>
      <c r="Q33" s="448"/>
      <c r="R33" s="448"/>
    </row>
    <row r="34" spans="2:18" ht="12.75">
      <c r="B34" s="448"/>
      <c r="C34" s="448"/>
      <c r="D34" s="450"/>
      <c r="E34" s="448"/>
      <c r="F34" s="448"/>
      <c r="G34" s="448"/>
      <c r="H34" s="450"/>
      <c r="I34" s="448"/>
      <c r="J34" s="448"/>
      <c r="K34" s="450"/>
      <c r="L34" s="448"/>
      <c r="M34" s="448"/>
      <c r="N34" s="448"/>
      <c r="O34" s="448"/>
      <c r="P34" s="448"/>
      <c r="Q34" s="448"/>
      <c r="R34" s="448"/>
    </row>
    <row r="35" spans="2:18" ht="12.75"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</row>
    <row r="36" spans="2:18" ht="12.75"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</row>
    <row r="37" spans="2:18" ht="12.75">
      <c r="B37" s="448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</row>
    <row r="38" spans="2:18" ht="12.75"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</row>
    <row r="39" spans="2:18" ht="12.75"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</row>
    <row r="40" spans="2:18" ht="12.75">
      <c r="B40" s="448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</row>
  </sheetData>
  <sheetProtection/>
  <mergeCells count="2">
    <mergeCell ref="D6:E6"/>
    <mergeCell ref="F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AC29"/>
  <sheetViews>
    <sheetView showGridLines="0" workbookViewId="0" topLeftCell="A1">
      <selection activeCell="F12" sqref="F12"/>
    </sheetView>
  </sheetViews>
  <sheetFormatPr defaultColWidth="9.140625" defaultRowHeight="12.75"/>
  <cols>
    <col min="1" max="1" width="12.28125" style="0" customWidth="1"/>
    <col min="3" max="3" width="12.8515625" style="0" customWidth="1"/>
    <col min="4" max="29" width="6.00390625" style="0" customWidth="1"/>
  </cols>
  <sheetData>
    <row r="8" spans="15:29" ht="13.5" thickBot="1">
      <c r="O8" s="166"/>
      <c r="Q8" s="109"/>
      <c r="U8" s="109"/>
      <c r="V8" s="109"/>
      <c r="W8" s="166"/>
      <c r="X8" s="166"/>
      <c r="Y8" s="166"/>
      <c r="Z8" s="166"/>
      <c r="AA8" s="166"/>
      <c r="AB8" s="166"/>
      <c r="AC8" s="166" t="s">
        <v>93</v>
      </c>
    </row>
    <row r="9" spans="3:29" ht="13.5" customHeight="1" thickBot="1">
      <c r="C9" s="302" t="s">
        <v>98</v>
      </c>
      <c r="D9" s="301">
        <v>1994</v>
      </c>
      <c r="E9" s="111">
        <v>1995</v>
      </c>
      <c r="F9" s="111">
        <v>1996</v>
      </c>
      <c r="G9" s="111">
        <v>1997</v>
      </c>
      <c r="H9" s="111">
        <v>1998</v>
      </c>
      <c r="I9" s="111">
        <v>1999</v>
      </c>
      <c r="J9" s="111">
        <v>2000</v>
      </c>
      <c r="K9" s="111">
        <v>2001</v>
      </c>
      <c r="L9" s="111">
        <v>2002</v>
      </c>
      <c r="M9" s="111">
        <v>2003</v>
      </c>
      <c r="N9" s="111">
        <v>2004</v>
      </c>
      <c r="O9" s="111">
        <v>2005</v>
      </c>
      <c r="P9" s="303">
        <v>2006</v>
      </c>
      <c r="Q9" s="111">
        <v>2007</v>
      </c>
      <c r="R9" s="111">
        <v>2008</v>
      </c>
      <c r="S9" s="111">
        <v>2009</v>
      </c>
      <c r="T9" s="111">
        <v>2010</v>
      </c>
      <c r="U9" s="111">
        <v>2011</v>
      </c>
      <c r="V9" s="111">
        <v>2012</v>
      </c>
      <c r="W9" s="111">
        <v>2013</v>
      </c>
      <c r="X9" s="111">
        <v>2014</v>
      </c>
      <c r="Y9" s="111">
        <v>2015</v>
      </c>
      <c r="Z9" s="111">
        <v>2016</v>
      </c>
      <c r="AA9" s="111">
        <v>2017</v>
      </c>
      <c r="AB9" s="111">
        <v>2018</v>
      </c>
      <c r="AC9" s="112">
        <v>2019</v>
      </c>
    </row>
    <row r="10" spans="3:29" ht="13.5" thickBot="1">
      <c r="C10" s="113" t="s">
        <v>94</v>
      </c>
      <c r="D10" s="304">
        <v>4204</v>
      </c>
      <c r="E10" s="305">
        <v>2920</v>
      </c>
      <c r="F10" s="305">
        <v>-4844</v>
      </c>
      <c r="G10" s="305">
        <v>-9394</v>
      </c>
      <c r="H10" s="305">
        <v>-6732</v>
      </c>
      <c r="I10" s="305">
        <v>-10227</v>
      </c>
      <c r="J10" s="114">
        <v>-13496</v>
      </c>
      <c r="K10" s="305">
        <v>-28714</v>
      </c>
      <c r="L10" s="305">
        <v>-32402</v>
      </c>
      <c r="M10" s="305">
        <v>-74587</v>
      </c>
      <c r="N10" s="305">
        <v>-45423</v>
      </c>
      <c r="O10" s="114">
        <v>-27030</v>
      </c>
      <c r="P10" s="305">
        <v>-12201.791000000027</v>
      </c>
      <c r="Q10" s="114">
        <v>-25976.641000000003</v>
      </c>
      <c r="R10" s="114">
        <v>-38319.343999999925</v>
      </c>
      <c r="S10" s="114">
        <v>-71410.26199999999</v>
      </c>
      <c r="T10" s="114">
        <v>-95355.93300000008</v>
      </c>
      <c r="U10" s="114">
        <v>-81466.98700000002</v>
      </c>
      <c r="V10" s="114">
        <v>-79046.92</v>
      </c>
      <c r="W10" s="114">
        <v>-39776.79515146997</v>
      </c>
      <c r="X10" s="114">
        <v>-9520.986479409941</v>
      </c>
      <c r="Y10" s="114">
        <v>-22128.08339098001</v>
      </c>
      <c r="Z10" s="114">
        <v>22387.465428720076</v>
      </c>
      <c r="AA10" s="114">
        <v>-18706.252074610005</v>
      </c>
      <c r="AB10" s="114">
        <v>-23094.43913284008</v>
      </c>
      <c r="AC10" s="115">
        <v>-50902.01254423994</v>
      </c>
    </row>
    <row r="11" spans="3:15" ht="12.75">
      <c r="C11" s="297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</row>
    <row r="12" spans="3:15" ht="12.75">
      <c r="C12" s="297"/>
      <c r="D12" s="299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</row>
    <row r="13" spans="7:10" ht="12.75">
      <c r="G13" s="392"/>
      <c r="H13" s="99"/>
      <c r="I13" s="99"/>
      <c r="J13" s="99"/>
    </row>
    <row r="14" spans="7:10" ht="12.75">
      <c r="G14" s="99"/>
      <c r="H14" s="99"/>
      <c r="I14" s="99"/>
      <c r="J14" s="99"/>
    </row>
    <row r="15" spans="3:5" ht="12.75">
      <c r="C15" s="99"/>
      <c r="D15" s="99"/>
      <c r="E15" s="99"/>
    </row>
    <row r="16" ht="13.5" thickBot="1">
      <c r="C16" s="149" t="s">
        <v>79</v>
      </c>
    </row>
    <row r="17" spans="1:3" ht="13.5" thickBot="1">
      <c r="A17" s="113" t="s">
        <v>94</v>
      </c>
      <c r="B17" s="135">
        <v>2018</v>
      </c>
      <c r="C17" s="110">
        <v>2019</v>
      </c>
    </row>
    <row r="18" spans="1:3" ht="12.75">
      <c r="A18" s="136" t="s">
        <v>69</v>
      </c>
      <c r="B18" s="137">
        <v>26.453480388990016</v>
      </c>
      <c r="C18" s="138">
        <v>8.772043715109987</v>
      </c>
    </row>
    <row r="19" spans="1:3" ht="12.75">
      <c r="A19" s="139" t="s">
        <v>95</v>
      </c>
      <c r="B19" s="140">
        <v>25.750030625240186</v>
      </c>
      <c r="C19" s="141">
        <v>-19.905118727509972</v>
      </c>
    </row>
    <row r="20" spans="1:3" ht="12.75">
      <c r="A20" s="139" t="s">
        <v>96</v>
      </c>
      <c r="B20" s="141">
        <v>16.25932449730999</v>
      </c>
      <c r="C20" s="141">
        <v>-9.242315307409967</v>
      </c>
    </row>
    <row r="21" spans="1:3" ht="12.75">
      <c r="A21" s="139" t="s">
        <v>97</v>
      </c>
      <c r="B21" s="141">
        <v>0.774756325579915</v>
      </c>
      <c r="C21" s="141">
        <v>-29.68374907266002</v>
      </c>
    </row>
    <row r="22" spans="1:3" ht="12.75">
      <c r="A22" s="142" t="s">
        <v>98</v>
      </c>
      <c r="B22" s="141">
        <v>-23.09443913284008</v>
      </c>
      <c r="C22" s="143">
        <v>-50.90201254423994</v>
      </c>
    </row>
    <row r="23" spans="1:3" ht="12.75">
      <c r="A23" s="144" t="s">
        <v>99</v>
      </c>
      <c r="B23" s="141"/>
      <c r="C23" s="143"/>
    </row>
    <row r="24" spans="1:3" ht="12.75">
      <c r="A24" s="145" t="s">
        <v>100</v>
      </c>
      <c r="B24" s="141"/>
      <c r="C24" s="141"/>
    </row>
    <row r="25" spans="1:3" ht="12.75">
      <c r="A25" s="144" t="s">
        <v>101</v>
      </c>
      <c r="B25" s="141"/>
      <c r="C25" s="143"/>
    </row>
    <row r="26" spans="1:3" ht="12.75">
      <c r="A26" s="144" t="s">
        <v>102</v>
      </c>
      <c r="B26" s="141"/>
      <c r="C26" s="143"/>
    </row>
    <row r="27" spans="1:3" ht="12.75">
      <c r="A27" s="144" t="s">
        <v>103</v>
      </c>
      <c r="B27" s="141"/>
      <c r="C27" s="143"/>
    </row>
    <row r="28" spans="1:3" ht="12.75">
      <c r="A28" s="144" t="s">
        <v>104</v>
      </c>
      <c r="B28" s="141"/>
      <c r="C28" s="143"/>
    </row>
    <row r="29" spans="1:3" ht="13.5" thickBot="1">
      <c r="A29" s="146" t="s">
        <v>105</v>
      </c>
      <c r="B29" s="147"/>
      <c r="C29" s="148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N99"/>
  <sheetViews>
    <sheetView showGridLines="0" workbookViewId="0" topLeftCell="A61">
      <selection activeCell="B54" sqref="B54:B86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10.421875" style="1" customWidth="1"/>
    <col min="4" max="4" width="8.140625" style="1" customWidth="1"/>
    <col min="5" max="5" width="9.8515625" style="1" customWidth="1"/>
    <col min="6" max="6" width="9.8515625" style="24" customWidth="1"/>
    <col min="7" max="7" width="10.28125" style="1" customWidth="1"/>
    <col min="8" max="8" width="8.00390625" style="1" customWidth="1"/>
    <col min="9" max="9" width="8.8515625" style="1" customWidth="1"/>
    <col min="10" max="10" width="9.421875" style="1" customWidth="1"/>
    <col min="11" max="11" width="3.57421875" style="1" customWidth="1"/>
    <col min="12" max="12" width="11.421875" style="1" customWidth="1"/>
    <col min="13" max="16384" width="9.140625" style="1" customWidth="1"/>
  </cols>
  <sheetData>
    <row r="1" spans="2:12" ht="19.5" customHeight="1">
      <c r="B1" s="8"/>
      <c r="C1" s="236"/>
      <c r="D1" s="236"/>
      <c r="E1" s="236"/>
      <c r="F1" s="23"/>
      <c r="G1" s="8"/>
      <c r="H1" s="8"/>
      <c r="I1" s="8"/>
      <c r="J1" s="8"/>
      <c r="K1" s="8"/>
      <c r="L1" s="8"/>
    </row>
    <row r="2" spans="2:11" ht="18">
      <c r="B2" s="477" t="s">
        <v>71</v>
      </c>
      <c r="C2" s="477"/>
      <c r="D2" s="477"/>
      <c r="E2" s="477"/>
      <c r="F2" s="477"/>
      <c r="G2" s="477"/>
      <c r="H2" s="8"/>
      <c r="I2" s="8"/>
      <c r="J2" s="8"/>
      <c r="K2" s="8"/>
    </row>
    <row r="3" spans="2:11" ht="13.5" thickBot="1">
      <c r="B3" s="8"/>
      <c r="C3" s="8"/>
      <c r="D3" s="8"/>
      <c r="E3" s="8"/>
      <c r="F3" s="23"/>
      <c r="G3" s="8"/>
      <c r="H3" s="173"/>
      <c r="I3" s="173"/>
      <c r="J3" s="173" t="s">
        <v>79</v>
      </c>
      <c r="K3" s="173"/>
    </row>
    <row r="4" spans="2:11" ht="12.75">
      <c r="B4" s="185"/>
      <c r="C4" s="478">
        <v>2018</v>
      </c>
      <c r="D4" s="479"/>
      <c r="E4" s="478">
        <v>2019</v>
      </c>
      <c r="F4" s="480"/>
      <c r="G4" s="480"/>
      <c r="H4" s="480"/>
      <c r="I4" s="480"/>
      <c r="J4" s="479"/>
      <c r="K4" s="229"/>
    </row>
    <row r="5" spans="2:12" ht="12.75">
      <c r="B5" s="184"/>
      <c r="C5" s="3" t="s">
        <v>1</v>
      </c>
      <c r="D5" s="183" t="s">
        <v>2</v>
      </c>
      <c r="E5" s="3" t="s">
        <v>66</v>
      </c>
      <c r="F5" s="26" t="s">
        <v>0</v>
      </c>
      <c r="G5" s="187" t="s">
        <v>1</v>
      </c>
      <c r="H5" s="187" t="s">
        <v>2</v>
      </c>
      <c r="I5" s="187" t="s">
        <v>78</v>
      </c>
      <c r="J5" s="183" t="s">
        <v>4</v>
      </c>
      <c r="K5" s="229"/>
      <c r="L5" s="236"/>
    </row>
    <row r="6" spans="2:12" ht="13.5" customHeight="1" thickBot="1">
      <c r="B6" s="182"/>
      <c r="C6" s="200" t="s">
        <v>98</v>
      </c>
      <c r="D6" s="181" t="s">
        <v>5</v>
      </c>
      <c r="E6" s="5" t="s">
        <v>67</v>
      </c>
      <c r="F6" s="27" t="s">
        <v>3</v>
      </c>
      <c r="G6" s="188" t="s">
        <v>98</v>
      </c>
      <c r="H6" s="172" t="s">
        <v>5</v>
      </c>
      <c r="I6" s="7" t="s">
        <v>143</v>
      </c>
      <c r="J6" s="30" t="s">
        <v>144</v>
      </c>
      <c r="K6" s="230"/>
      <c r="L6" s="236"/>
    </row>
    <row r="7" spans="2:11" ht="13.5" customHeight="1" thickBot="1">
      <c r="B7" s="180"/>
      <c r="C7" s="129">
        <v>1</v>
      </c>
      <c r="D7" s="101">
        <v>2</v>
      </c>
      <c r="E7" s="293" t="s">
        <v>81</v>
      </c>
      <c r="F7" s="28" t="s">
        <v>82</v>
      </c>
      <c r="G7" s="28" t="s">
        <v>83</v>
      </c>
      <c r="H7" s="102" t="s">
        <v>84</v>
      </c>
      <c r="I7" s="102" t="s">
        <v>85</v>
      </c>
      <c r="J7" s="103" t="s">
        <v>86</v>
      </c>
      <c r="K7" s="231"/>
    </row>
    <row r="8" spans="2:12" ht="20.25" customHeight="1">
      <c r="B8" s="454" t="s">
        <v>6</v>
      </c>
      <c r="C8" s="130">
        <v>546.02225993174</v>
      </c>
      <c r="D8" s="218">
        <v>41.268969450270546</v>
      </c>
      <c r="E8" s="130">
        <v>1465.359071851</v>
      </c>
      <c r="F8" s="219">
        <v>1479.075439973</v>
      </c>
      <c r="G8" s="219">
        <v>584.2074152073001</v>
      </c>
      <c r="H8" s="220">
        <v>39.49814860139687</v>
      </c>
      <c r="I8" s="220">
        <v>106.9933330704015</v>
      </c>
      <c r="J8" s="221">
        <v>38.18515527556008</v>
      </c>
      <c r="K8" s="222"/>
      <c r="L8" s="238"/>
    </row>
    <row r="9" spans="2:11" ht="12.75">
      <c r="B9" s="455" t="s">
        <v>106</v>
      </c>
      <c r="C9" s="43"/>
      <c r="D9" s="44"/>
      <c r="E9" s="43"/>
      <c r="F9" s="37"/>
      <c r="G9" s="38"/>
      <c r="H9" s="121"/>
      <c r="I9" s="121"/>
      <c r="J9" s="133"/>
      <c r="K9" s="232"/>
    </row>
    <row r="10" spans="2:12" ht="18" customHeight="1">
      <c r="B10" s="456" t="s">
        <v>176</v>
      </c>
      <c r="C10" s="46">
        <v>466.50179491848996</v>
      </c>
      <c r="D10" s="57">
        <v>38.261860267315356</v>
      </c>
      <c r="E10" s="198">
        <v>1325.356522853</v>
      </c>
      <c r="F10" s="41">
        <v>1325.3565228530001</v>
      </c>
      <c r="G10" s="41">
        <v>499.05440181175</v>
      </c>
      <c r="H10" s="118">
        <v>37.65435135426589</v>
      </c>
      <c r="I10" s="118">
        <v>106.97802393213681</v>
      </c>
      <c r="J10" s="119">
        <v>32.55260689326002</v>
      </c>
      <c r="K10" s="40"/>
      <c r="L10" s="238"/>
    </row>
    <row r="11" spans="2:12" ht="18" customHeight="1">
      <c r="B11" s="457" t="s">
        <v>177</v>
      </c>
      <c r="C11" s="53">
        <v>258.61203778363006</v>
      </c>
      <c r="D11" s="58">
        <v>35.80426592710218</v>
      </c>
      <c r="E11" s="53">
        <v>768.940220889</v>
      </c>
      <c r="F11" s="42">
        <v>768.940220889</v>
      </c>
      <c r="G11" s="42">
        <v>273.17724249731</v>
      </c>
      <c r="H11" s="170">
        <v>35.52646032502758</v>
      </c>
      <c r="I11" s="170">
        <v>105.63206757060011</v>
      </c>
      <c r="J11" s="169">
        <v>14.565204713679918</v>
      </c>
      <c r="K11" s="214"/>
      <c r="L11" s="238"/>
    </row>
    <row r="12" spans="2:11" ht="12.75">
      <c r="B12" s="455" t="s">
        <v>106</v>
      </c>
      <c r="C12" s="43"/>
      <c r="D12" s="44"/>
      <c r="E12" s="43"/>
      <c r="F12" s="37"/>
      <c r="G12" s="38"/>
      <c r="H12" s="116"/>
      <c r="I12" s="116"/>
      <c r="J12" s="44"/>
      <c r="K12" s="21"/>
    </row>
    <row r="13" spans="2:11" ht="12.75">
      <c r="B13" s="455" t="s">
        <v>178</v>
      </c>
      <c r="C13" s="43">
        <v>109.24200545308</v>
      </c>
      <c r="D13" s="59">
        <v>38.88999838130296</v>
      </c>
      <c r="E13" s="43">
        <v>297.9</v>
      </c>
      <c r="F13" s="37">
        <v>297.9</v>
      </c>
      <c r="G13" s="38">
        <v>113.23387012019998</v>
      </c>
      <c r="H13" s="116">
        <v>38.0106982612286</v>
      </c>
      <c r="I13" s="116">
        <v>103.65414810041594</v>
      </c>
      <c r="J13" s="44">
        <v>3.991864667119984</v>
      </c>
      <c r="K13" s="21"/>
    </row>
    <row r="14" spans="2:12" ht="12.75">
      <c r="B14" s="458" t="s">
        <v>179</v>
      </c>
      <c r="C14" s="43">
        <v>60.44129523506</v>
      </c>
      <c r="D14" s="59">
        <v>39.070003384007755</v>
      </c>
      <c r="E14" s="43">
        <v>157.4</v>
      </c>
      <c r="F14" s="37">
        <v>157.4</v>
      </c>
      <c r="G14" s="37">
        <v>61.28580676479999</v>
      </c>
      <c r="H14" s="116">
        <v>38.936344831512066</v>
      </c>
      <c r="I14" s="116">
        <v>101.3972426078158</v>
      </c>
      <c r="J14" s="44">
        <v>0.8445115297399965</v>
      </c>
      <c r="K14" s="21"/>
      <c r="L14" s="238"/>
    </row>
    <row r="15" spans="2:12" ht="12.75">
      <c r="B15" s="459" t="s">
        <v>180</v>
      </c>
      <c r="C15" s="43">
        <v>31.519841730059998</v>
      </c>
      <c r="D15" s="59">
        <v>38.48576523816849</v>
      </c>
      <c r="E15" s="43">
        <v>83.8</v>
      </c>
      <c r="F15" s="37">
        <v>83.8</v>
      </c>
      <c r="G15" s="37">
        <v>32.11398243203001</v>
      </c>
      <c r="H15" s="116">
        <v>38.32217473989261</v>
      </c>
      <c r="I15" s="116">
        <v>101.88497362092839</v>
      </c>
      <c r="J15" s="44">
        <v>0.5941407019700087</v>
      </c>
      <c r="K15" s="21"/>
      <c r="L15" s="402"/>
    </row>
    <row r="16" spans="2:12" ht="12.75">
      <c r="B16" s="459" t="s">
        <v>181</v>
      </c>
      <c r="C16" s="43">
        <v>21.634975023</v>
      </c>
      <c r="D16" s="59">
        <v>38.98193697837838</v>
      </c>
      <c r="E16" s="43">
        <v>56.1</v>
      </c>
      <c r="F16" s="37">
        <v>56.1</v>
      </c>
      <c r="G16" s="37">
        <v>21.67966627621</v>
      </c>
      <c r="H16" s="116">
        <v>38.64468141926916</v>
      </c>
      <c r="I16" s="116">
        <v>100.206569469863</v>
      </c>
      <c r="J16" s="44">
        <v>0.04469125321000078</v>
      </c>
      <c r="K16" s="21"/>
      <c r="L16" s="402"/>
    </row>
    <row r="17" spans="2:12" ht="12.75">
      <c r="B17" s="459" t="s">
        <v>182</v>
      </c>
      <c r="C17" s="43">
        <v>0.478499737</v>
      </c>
      <c r="D17" s="59">
        <v>25.184196684210526</v>
      </c>
      <c r="E17" s="43">
        <v>2.1</v>
      </c>
      <c r="F17" s="37">
        <v>2.1</v>
      </c>
      <c r="G17" s="37">
        <v>0.546034637</v>
      </c>
      <c r="H17" s="116">
        <v>26.00164938095238</v>
      </c>
      <c r="I17" s="116">
        <v>114.11388445548927</v>
      </c>
      <c r="J17" s="44">
        <v>0.06753490000000001</v>
      </c>
      <c r="K17" s="21"/>
      <c r="L17" s="402"/>
    </row>
    <row r="18" spans="2:12" ht="12.75">
      <c r="B18" s="455" t="s">
        <v>183</v>
      </c>
      <c r="C18" s="43">
        <v>29.21392475084</v>
      </c>
      <c r="D18" s="59">
        <v>24.6739229314527</v>
      </c>
      <c r="E18" s="43">
        <v>124.4</v>
      </c>
      <c r="F18" s="37">
        <v>124.4</v>
      </c>
      <c r="G18" s="37">
        <v>31.066669779089995</v>
      </c>
      <c r="H18" s="116">
        <v>24.973207217918</v>
      </c>
      <c r="I18" s="116">
        <v>106.34199288199619</v>
      </c>
      <c r="J18" s="44">
        <v>1.8527450282499949</v>
      </c>
      <c r="K18" s="21"/>
      <c r="L18" s="238"/>
    </row>
    <row r="19" spans="2:12" ht="12.75">
      <c r="B19" s="455" t="s">
        <v>184</v>
      </c>
      <c r="C19" s="43">
        <v>48.408479092250005</v>
      </c>
      <c r="D19" s="59">
        <v>33.29331436881018</v>
      </c>
      <c r="E19" s="43">
        <v>165.6</v>
      </c>
      <c r="F19" s="37">
        <v>165.6</v>
      </c>
      <c r="G19" s="37">
        <v>56.19387174543001</v>
      </c>
      <c r="H19" s="116">
        <v>33.93349743081522</v>
      </c>
      <c r="I19" s="116">
        <v>116.08270451617311</v>
      </c>
      <c r="J19" s="44">
        <v>7.785392653180004</v>
      </c>
      <c r="K19" s="21"/>
      <c r="L19" s="238"/>
    </row>
    <row r="20" spans="2:12" ht="12.75">
      <c r="B20" s="460" t="s">
        <v>185</v>
      </c>
      <c r="C20" s="43">
        <v>4.33454373121</v>
      </c>
      <c r="D20" s="59">
        <v>40.50975449728973</v>
      </c>
      <c r="E20" s="43">
        <v>12</v>
      </c>
      <c r="F20" s="37">
        <v>12</v>
      </c>
      <c r="G20" s="37">
        <v>4.85947947179</v>
      </c>
      <c r="H20" s="116">
        <v>40.49566226491667</v>
      </c>
      <c r="I20" s="116">
        <v>112.11051896420625</v>
      </c>
      <c r="J20" s="44">
        <v>0.5249357405800001</v>
      </c>
      <c r="K20" s="21"/>
      <c r="L20" s="238"/>
    </row>
    <row r="21" spans="2:12" ht="12.75">
      <c r="B21" s="461" t="s">
        <v>186</v>
      </c>
      <c r="C21" s="43">
        <v>48.025828005970006</v>
      </c>
      <c r="D21" s="59">
        <v>37.54951368723221</v>
      </c>
      <c r="E21" s="43">
        <v>146.2</v>
      </c>
      <c r="F21" s="37">
        <v>146.2</v>
      </c>
      <c r="G21" s="37">
        <v>54.60356084402</v>
      </c>
      <c r="H21" s="116">
        <v>37.34853682901505</v>
      </c>
      <c r="I21" s="116">
        <v>113.69624035890091</v>
      </c>
      <c r="J21" s="44">
        <v>6.577732838049997</v>
      </c>
      <c r="K21" s="21"/>
      <c r="L21" s="238"/>
    </row>
    <row r="22" spans="2:12" ht="12.75">
      <c r="B22" s="461" t="s">
        <v>187</v>
      </c>
      <c r="C22" s="43">
        <v>-3.9518926449299996</v>
      </c>
      <c r="D22" s="59">
        <v>-58.11606830779411</v>
      </c>
      <c r="E22" s="43">
        <v>7.4</v>
      </c>
      <c r="F22" s="37">
        <v>7.4</v>
      </c>
      <c r="G22" s="37">
        <v>-3.2691685703799997</v>
      </c>
      <c r="H22" s="116">
        <v>-44.17795365378378</v>
      </c>
      <c r="I22" s="117" t="s">
        <v>70</v>
      </c>
      <c r="J22" s="44">
        <v>0.6827240745499998</v>
      </c>
      <c r="K22" s="21"/>
      <c r="L22" s="238"/>
    </row>
    <row r="23" spans="2:12" ht="12.75">
      <c r="B23" s="455" t="s">
        <v>188</v>
      </c>
      <c r="C23" s="43">
        <v>5.934406180100001</v>
      </c>
      <c r="D23" s="59">
        <v>49.45338483416668</v>
      </c>
      <c r="E23" s="43">
        <v>12.3</v>
      </c>
      <c r="F23" s="37">
        <v>12.3</v>
      </c>
      <c r="G23" s="37">
        <v>5.8595217676299995</v>
      </c>
      <c r="H23" s="116">
        <v>47.63838835471544</v>
      </c>
      <c r="I23" s="116">
        <v>98.73813132776262</v>
      </c>
      <c r="J23" s="44">
        <v>-0.07488441247000122</v>
      </c>
      <c r="K23" s="21"/>
      <c r="L23" s="238"/>
    </row>
    <row r="24" spans="2:12" ht="12.75">
      <c r="B24" s="460" t="s">
        <v>189</v>
      </c>
      <c r="C24" s="43">
        <v>0.0019671498300000002</v>
      </c>
      <c r="D24" s="64" t="s">
        <v>70</v>
      </c>
      <c r="E24" s="43">
        <v>0</v>
      </c>
      <c r="F24" s="37">
        <v>0</v>
      </c>
      <c r="G24" s="37">
        <v>0.00084454011</v>
      </c>
      <c r="H24" s="117" t="s">
        <v>70</v>
      </c>
      <c r="I24" s="116">
        <v>42.93217004217721</v>
      </c>
      <c r="J24" s="44">
        <v>-0.0011226097200000003</v>
      </c>
      <c r="K24" s="291"/>
      <c r="L24" s="238"/>
    </row>
    <row r="25" spans="2:12" ht="12.75">
      <c r="B25" s="461" t="s">
        <v>190</v>
      </c>
      <c r="C25" s="43">
        <v>0.0011370653700000003</v>
      </c>
      <c r="D25" s="64" t="s">
        <v>70</v>
      </c>
      <c r="E25" s="43">
        <v>0</v>
      </c>
      <c r="F25" s="37">
        <v>0</v>
      </c>
      <c r="G25" s="37">
        <v>0.0011772443600000001</v>
      </c>
      <c r="H25" s="117" t="s">
        <v>70</v>
      </c>
      <c r="I25" s="116">
        <v>103.53356905065183</v>
      </c>
      <c r="J25" s="44">
        <v>4.017898999999982E-05</v>
      </c>
      <c r="K25" s="292"/>
      <c r="L25" s="238"/>
    </row>
    <row r="26" spans="2:12" ht="12.75">
      <c r="B26" s="461" t="s">
        <v>191</v>
      </c>
      <c r="C26" s="43">
        <v>5.931301964899999</v>
      </c>
      <c r="D26" s="59">
        <v>49.427516374166665</v>
      </c>
      <c r="E26" s="43">
        <v>12.3</v>
      </c>
      <c r="F26" s="37">
        <v>12.3</v>
      </c>
      <c r="G26" s="37">
        <v>5.85749998316</v>
      </c>
      <c r="H26" s="116">
        <v>47.621951082601626</v>
      </c>
      <c r="I26" s="116">
        <v>98.75572037679515</v>
      </c>
      <c r="J26" s="44">
        <v>-0.07380198173999908</v>
      </c>
      <c r="K26" s="291"/>
      <c r="L26" s="238"/>
    </row>
    <row r="27" spans="2:12" ht="12.75">
      <c r="B27" s="455" t="s">
        <v>192</v>
      </c>
      <c r="C27" s="43">
        <v>0.66421</v>
      </c>
      <c r="D27" s="59">
        <v>42.85225806451612</v>
      </c>
      <c r="E27" s="43">
        <v>1.55</v>
      </c>
      <c r="F27" s="37">
        <v>1.55</v>
      </c>
      <c r="G27" s="37">
        <v>0.713469</v>
      </c>
      <c r="H27" s="116">
        <v>46.030258064516126</v>
      </c>
      <c r="I27" s="116">
        <v>107.41617861820811</v>
      </c>
      <c r="J27" s="44">
        <v>0.04925900000000005</v>
      </c>
      <c r="K27" s="21"/>
      <c r="L27" s="402"/>
    </row>
    <row r="28" spans="2:12" ht="12.75">
      <c r="B28" s="455" t="s">
        <v>193</v>
      </c>
      <c r="C28" s="43">
        <v>0.14094226659999998</v>
      </c>
      <c r="D28" s="59">
        <v>70.47113329999999</v>
      </c>
      <c r="E28" s="43">
        <v>0.3</v>
      </c>
      <c r="F28" s="37">
        <v>0.3</v>
      </c>
      <c r="G28" s="37">
        <v>0.23285377957</v>
      </c>
      <c r="H28" s="116">
        <v>77.61792652333334</v>
      </c>
      <c r="I28" s="116">
        <v>165.21217175458708</v>
      </c>
      <c r="J28" s="44">
        <v>0.09191151297000003</v>
      </c>
      <c r="K28" s="21"/>
      <c r="L28" s="402"/>
    </row>
    <row r="29" spans="2:12" ht="12.75">
      <c r="B29" s="12" t="s">
        <v>194</v>
      </c>
      <c r="C29" s="43">
        <v>2.4549946744900004</v>
      </c>
      <c r="D29" s="59">
        <v>51.145722385208344</v>
      </c>
      <c r="E29" s="43">
        <v>4.8</v>
      </c>
      <c r="F29" s="37">
        <v>4.8</v>
      </c>
      <c r="G29" s="37">
        <v>2.4109535690099997</v>
      </c>
      <c r="H29" s="116">
        <v>50.22819935437499</v>
      </c>
      <c r="I29" s="116">
        <v>98.20606105839518</v>
      </c>
      <c r="J29" s="44">
        <v>-0.04404110548000073</v>
      </c>
      <c r="K29" s="21"/>
      <c r="L29" s="238"/>
    </row>
    <row r="30" spans="2:12" ht="12.75">
      <c r="B30" s="455" t="s">
        <v>195</v>
      </c>
      <c r="C30" s="43">
        <v>2.111780131210058</v>
      </c>
      <c r="D30" s="59">
        <v>48.61455926681132</v>
      </c>
      <c r="E30" s="43">
        <v>4.690220889000032</v>
      </c>
      <c r="F30" s="37">
        <v>4.690220889000032</v>
      </c>
      <c r="G30" s="37">
        <v>2.180225971580009</v>
      </c>
      <c r="H30" s="116">
        <v>46.48450516889918</v>
      </c>
      <c r="I30" s="116">
        <v>103.24114425353228</v>
      </c>
      <c r="J30" s="44">
        <v>0.06844584036995105</v>
      </c>
      <c r="K30" s="21"/>
      <c r="L30" s="238"/>
    </row>
    <row r="31" spans="2:12" s="13" customFormat="1" ht="18" customHeight="1">
      <c r="B31" s="457" t="s">
        <v>196</v>
      </c>
      <c r="C31" s="56">
        <v>207.88975713485996</v>
      </c>
      <c r="D31" s="60">
        <v>41.83392825135384</v>
      </c>
      <c r="E31" s="199">
        <v>556.416301964</v>
      </c>
      <c r="F31" s="45">
        <v>556.416301964</v>
      </c>
      <c r="G31" s="45">
        <v>225.87715931444</v>
      </c>
      <c r="H31" s="170">
        <v>40.594993086499144</v>
      </c>
      <c r="I31" s="170">
        <v>108.65237538755285</v>
      </c>
      <c r="J31" s="169">
        <v>17.987402179580045</v>
      </c>
      <c r="K31" s="214"/>
      <c r="L31" s="401"/>
    </row>
    <row r="32" spans="2:12" ht="12.75">
      <c r="B32" s="462" t="s">
        <v>197</v>
      </c>
      <c r="C32" s="43">
        <v>184.84307039277002</v>
      </c>
      <c r="D32" s="59">
        <v>41.660551585132815</v>
      </c>
      <c r="E32" s="197">
        <v>494.646149702</v>
      </c>
      <c r="F32" s="38">
        <v>494.646149702</v>
      </c>
      <c r="G32" s="38">
        <v>200.84151143149202</v>
      </c>
      <c r="H32" s="116">
        <v>40.603067779358874</v>
      </c>
      <c r="I32" s="116">
        <v>108.65514785310977</v>
      </c>
      <c r="J32" s="44">
        <v>15.998441038722007</v>
      </c>
      <c r="K32" s="21"/>
      <c r="L32" s="238"/>
    </row>
    <row r="33" spans="2:12" ht="18" customHeight="1">
      <c r="B33" s="456" t="s">
        <v>198</v>
      </c>
      <c r="C33" s="46">
        <v>79.52046501324999</v>
      </c>
      <c r="D33" s="57">
        <v>76.57434178868192</v>
      </c>
      <c r="E33" s="198">
        <v>140.002548998</v>
      </c>
      <c r="F33" s="47">
        <v>153.71891712</v>
      </c>
      <c r="G33" s="47">
        <v>85.15301339555</v>
      </c>
      <c r="H33" s="118">
        <v>55.395272742570576</v>
      </c>
      <c r="I33" s="118">
        <v>107.08314316492175</v>
      </c>
      <c r="J33" s="119">
        <v>5.6325483823000155</v>
      </c>
      <c r="K33" s="40"/>
      <c r="L33" s="238"/>
    </row>
    <row r="34" spans="2:11" ht="12.75">
      <c r="B34" s="455" t="s">
        <v>106</v>
      </c>
      <c r="C34" s="43"/>
      <c r="D34" s="44"/>
      <c r="E34" s="43"/>
      <c r="F34" s="37"/>
      <c r="G34" s="38"/>
      <c r="H34" s="116"/>
      <c r="I34" s="116"/>
      <c r="J34" s="44"/>
      <c r="K34" s="21"/>
    </row>
    <row r="35" spans="2:12" ht="12.75">
      <c r="B35" s="463" t="s">
        <v>199</v>
      </c>
      <c r="C35" s="54">
        <v>77.80309539678</v>
      </c>
      <c r="D35" s="61">
        <v>77.20668088225851</v>
      </c>
      <c r="E35" s="54">
        <v>115.414799138</v>
      </c>
      <c r="F35" s="50">
        <v>129.13116726</v>
      </c>
      <c r="G35" s="50">
        <v>65.67012652069002</v>
      </c>
      <c r="H35" s="123">
        <v>50.8553650633902</v>
      </c>
      <c r="I35" s="123">
        <v>84.4055447740038</v>
      </c>
      <c r="J35" s="125">
        <v>-12.132968876089976</v>
      </c>
      <c r="K35" s="210"/>
      <c r="L35" s="238"/>
    </row>
    <row r="36" spans="2:12" ht="12.75">
      <c r="B36" s="461" t="s">
        <v>200</v>
      </c>
      <c r="C36" s="54">
        <v>63.1291501584</v>
      </c>
      <c r="D36" s="61">
        <v>80.11076780344834</v>
      </c>
      <c r="E36" s="54">
        <v>92.483425587</v>
      </c>
      <c r="F36" s="50">
        <v>106.199793709</v>
      </c>
      <c r="G36" s="50">
        <v>48.32227000172</v>
      </c>
      <c r="H36" s="123">
        <v>45.50128424366693</v>
      </c>
      <c r="I36" s="123">
        <v>76.54509823191435</v>
      </c>
      <c r="J36" s="125">
        <v>-14.806880156680002</v>
      </c>
      <c r="K36" s="210"/>
      <c r="L36" s="378"/>
    </row>
    <row r="37" spans="2:12" ht="12.75">
      <c r="B37" s="461" t="s">
        <v>201</v>
      </c>
      <c r="C37" s="54">
        <v>0.49031234168000004</v>
      </c>
      <c r="D37" s="61">
        <v>41.118301211308854</v>
      </c>
      <c r="E37" s="54">
        <v>1.13442</v>
      </c>
      <c r="F37" s="50">
        <v>1.1276515</v>
      </c>
      <c r="G37" s="50">
        <v>0.50880903766</v>
      </c>
      <c r="H37" s="123">
        <v>45.12112453714644</v>
      </c>
      <c r="I37" s="123">
        <v>103.77243124589177</v>
      </c>
      <c r="J37" s="125">
        <v>0.018496695979999922</v>
      </c>
      <c r="K37" s="210"/>
      <c r="L37" s="402"/>
    </row>
    <row r="38" spans="2:12" ht="12.75">
      <c r="B38" s="464" t="s">
        <v>202</v>
      </c>
      <c r="C38" s="54">
        <v>0.6779834203499999</v>
      </c>
      <c r="D38" s="61">
        <v>40.94102779891304</v>
      </c>
      <c r="E38" s="54">
        <v>1.68</v>
      </c>
      <c r="F38" s="50">
        <v>1.68</v>
      </c>
      <c r="G38" s="50">
        <v>0.7642766378700001</v>
      </c>
      <c r="H38" s="123">
        <v>45.49265701607143</v>
      </c>
      <c r="I38" s="123">
        <v>112.72792444916315</v>
      </c>
      <c r="J38" s="125">
        <v>0.08629321752000019</v>
      </c>
      <c r="K38" s="210"/>
      <c r="L38" s="402"/>
    </row>
    <row r="39" spans="2:12" ht="12.75">
      <c r="B39" s="463" t="s">
        <v>33</v>
      </c>
      <c r="C39" s="54">
        <v>0.3865556781099999</v>
      </c>
      <c r="D39" s="61">
        <v>111.56008026262624</v>
      </c>
      <c r="E39" s="54">
        <v>3.5265</v>
      </c>
      <c r="F39" s="50">
        <v>3.5265</v>
      </c>
      <c r="G39" s="50">
        <v>0.44903161310999995</v>
      </c>
      <c r="H39" s="123">
        <v>12.733067151850275</v>
      </c>
      <c r="I39" s="123">
        <v>116.16220858673343</v>
      </c>
      <c r="J39" s="125">
        <v>0.06247593500000004</v>
      </c>
      <c r="K39" s="210"/>
      <c r="L39" s="402"/>
    </row>
    <row r="40" spans="2:12" ht="12.75">
      <c r="B40" s="463" t="s">
        <v>34</v>
      </c>
      <c r="C40" s="54">
        <v>3.6971620000000005E-05</v>
      </c>
      <c r="D40" s="63" t="s">
        <v>70</v>
      </c>
      <c r="E40" s="54">
        <v>0</v>
      </c>
      <c r="F40" s="50">
        <v>0</v>
      </c>
      <c r="G40" s="50">
        <v>0</v>
      </c>
      <c r="H40" s="124" t="s">
        <v>70</v>
      </c>
      <c r="I40" s="124" t="s">
        <v>70</v>
      </c>
      <c r="J40" s="125">
        <v>-3.6971620000000005E-05</v>
      </c>
      <c r="K40" s="210"/>
      <c r="L40" s="402"/>
    </row>
    <row r="41" spans="2:12" ht="13.5" thickBot="1">
      <c r="B41" s="465" t="s">
        <v>35</v>
      </c>
      <c r="C41" s="55">
        <v>1.33077696674</v>
      </c>
      <c r="D41" s="62">
        <v>48.77478417077657</v>
      </c>
      <c r="E41" s="55">
        <v>21.06124986</v>
      </c>
      <c r="F41" s="51">
        <v>21.06124986</v>
      </c>
      <c r="G41" s="51">
        <v>19.03385526175</v>
      </c>
      <c r="H41" s="167">
        <v>90.37381631324514</v>
      </c>
      <c r="I41" s="167">
        <v>1430.2813872994188</v>
      </c>
      <c r="J41" s="131">
        <v>17.70307829501</v>
      </c>
      <c r="K41" s="210"/>
      <c r="L41" s="402"/>
    </row>
    <row r="42" spans="2:12" ht="12.75">
      <c r="B42" s="17" t="s">
        <v>129</v>
      </c>
      <c r="C42" s="208"/>
      <c r="D42" s="209"/>
      <c r="E42" s="208"/>
      <c r="F42" s="210"/>
      <c r="G42" s="210"/>
      <c r="H42" s="211"/>
      <c r="I42" s="211"/>
      <c r="J42" s="210"/>
      <c r="K42" s="210"/>
      <c r="L42" s="237"/>
    </row>
    <row r="43" spans="2:12" ht="12.75" customHeight="1">
      <c r="B43" s="19"/>
      <c r="C43" s="19"/>
      <c r="D43" s="19"/>
      <c r="E43" s="377"/>
      <c r="F43" s="414"/>
      <c r="G43" s="8"/>
      <c r="H43" s="8"/>
      <c r="I43" s="8"/>
      <c r="J43" s="8"/>
      <c r="K43" s="8"/>
      <c r="L43" s="237"/>
    </row>
    <row r="44" spans="3:12" ht="12.75" customHeight="1">
      <c r="C44" s="19"/>
      <c r="D44" s="288"/>
      <c r="E44" s="18"/>
      <c r="F44" s="414"/>
      <c r="G44" s="67"/>
      <c r="L44" s="237"/>
    </row>
    <row r="45" spans="3:12" ht="12.75" customHeight="1">
      <c r="C45" s="19"/>
      <c r="D45" s="19"/>
      <c r="E45" s="18"/>
      <c r="G45" s="67"/>
      <c r="L45" s="237"/>
    </row>
    <row r="46" spans="3:12" ht="12.75" customHeight="1">
      <c r="C46" s="17"/>
      <c r="D46" s="17"/>
      <c r="E46" s="296"/>
      <c r="F46" s="296"/>
      <c r="G46" s="296"/>
      <c r="H46" s="67"/>
      <c r="L46" s="237"/>
    </row>
    <row r="47" spans="2:12" ht="12.75" customHeight="1">
      <c r="B47" s="19"/>
      <c r="C47" s="19"/>
      <c r="D47" s="19"/>
      <c r="E47" s="22"/>
      <c r="F47" s="23"/>
      <c r="G47" s="8"/>
      <c r="H47" s="8"/>
      <c r="L47" s="237"/>
    </row>
    <row r="48" spans="2:12" ht="12.75" customHeight="1">
      <c r="B48" s="20"/>
      <c r="C48" s="20"/>
      <c r="D48" s="20"/>
      <c r="E48" s="228"/>
      <c r="F48" s="228"/>
      <c r="G48" s="228"/>
      <c r="H48" s="8"/>
      <c r="L48" s="237"/>
    </row>
    <row r="49" spans="2:12" ht="13.5" thickBot="1">
      <c r="B49" s="8"/>
      <c r="C49" s="8"/>
      <c r="D49" s="8"/>
      <c r="H49" s="2"/>
      <c r="I49" s="2"/>
      <c r="J49" s="2" t="s">
        <v>79</v>
      </c>
      <c r="K49" s="2"/>
      <c r="L49" s="237"/>
    </row>
    <row r="50" spans="2:12" ht="12.75">
      <c r="B50" s="185"/>
      <c r="C50" s="484">
        <v>2018</v>
      </c>
      <c r="D50" s="479"/>
      <c r="E50" s="481">
        <v>2019</v>
      </c>
      <c r="F50" s="482"/>
      <c r="G50" s="482"/>
      <c r="H50" s="482"/>
      <c r="I50" s="482"/>
      <c r="J50" s="483"/>
      <c r="K50" s="230"/>
      <c r="L50" s="237"/>
    </row>
    <row r="51" spans="2:12" ht="12.75">
      <c r="B51" s="184"/>
      <c r="C51" s="187" t="s">
        <v>1</v>
      </c>
      <c r="D51" s="183" t="s">
        <v>2</v>
      </c>
      <c r="E51" s="3" t="s">
        <v>68</v>
      </c>
      <c r="F51" s="26" t="s">
        <v>0</v>
      </c>
      <c r="G51" s="4" t="s">
        <v>1</v>
      </c>
      <c r="H51" s="4" t="s">
        <v>2</v>
      </c>
      <c r="I51" s="4" t="s">
        <v>78</v>
      </c>
      <c r="J51" s="29" t="s">
        <v>4</v>
      </c>
      <c r="K51" s="230"/>
      <c r="L51" s="237"/>
    </row>
    <row r="52" spans="2:12" ht="13.5" thickBot="1">
      <c r="B52" s="182"/>
      <c r="C52" s="188" t="s">
        <v>98</v>
      </c>
      <c r="D52" s="181" t="s">
        <v>5</v>
      </c>
      <c r="E52" s="5" t="s">
        <v>67</v>
      </c>
      <c r="F52" s="27" t="s">
        <v>3</v>
      </c>
      <c r="G52" s="6" t="s">
        <v>98</v>
      </c>
      <c r="H52" s="7" t="s">
        <v>5</v>
      </c>
      <c r="I52" s="7" t="s">
        <v>143</v>
      </c>
      <c r="J52" s="30" t="s">
        <v>144</v>
      </c>
      <c r="K52" s="230"/>
      <c r="L52" s="237"/>
    </row>
    <row r="53" spans="2:12" ht="13.5" thickBot="1">
      <c r="B53" s="180"/>
      <c r="C53" s="100">
        <v>1</v>
      </c>
      <c r="D53" s="101">
        <v>2</v>
      </c>
      <c r="E53" s="28" t="s">
        <v>81</v>
      </c>
      <c r="F53" s="28" t="s">
        <v>82</v>
      </c>
      <c r="G53" s="28" t="s">
        <v>83</v>
      </c>
      <c r="H53" s="102" t="s">
        <v>84</v>
      </c>
      <c r="I53" s="102" t="s">
        <v>85</v>
      </c>
      <c r="J53" s="103" t="s">
        <v>86</v>
      </c>
      <c r="K53" s="231"/>
      <c r="L53" s="237"/>
    </row>
    <row r="54" spans="2:12" ht="20.25" customHeight="1">
      <c r="B54" s="466" t="s">
        <v>203</v>
      </c>
      <c r="C54" s="202">
        <v>569.1166990645801</v>
      </c>
      <c r="D54" s="178">
        <v>41.44812514595031</v>
      </c>
      <c r="E54" s="52">
        <v>1505.359071851</v>
      </c>
      <c r="F54" s="36">
        <v>1519.075439973</v>
      </c>
      <c r="G54" s="35">
        <v>635.10942775154</v>
      </c>
      <c r="H54" s="31">
        <v>41.80894582581287</v>
      </c>
      <c r="I54" s="31">
        <v>111.5956408932347</v>
      </c>
      <c r="J54" s="34">
        <v>65.99272868695994</v>
      </c>
      <c r="K54" s="233"/>
      <c r="L54" s="238"/>
    </row>
    <row r="55" spans="2:12" ht="18" customHeight="1">
      <c r="B55" s="456" t="s">
        <v>204</v>
      </c>
      <c r="C55" s="203">
        <v>545.74696828867</v>
      </c>
      <c r="D55" s="177">
        <v>42.58854632297405</v>
      </c>
      <c r="E55" s="46">
        <v>1383.088855423</v>
      </c>
      <c r="F55" s="74">
        <v>1390.20198636562</v>
      </c>
      <c r="G55" s="104">
        <v>600.67635046768</v>
      </c>
      <c r="H55" s="32">
        <v>43.20784723074791</v>
      </c>
      <c r="I55" s="32">
        <v>110.06499080540111</v>
      </c>
      <c r="J55" s="39">
        <v>54.92938217900996</v>
      </c>
      <c r="K55" s="234"/>
      <c r="L55" s="238"/>
    </row>
    <row r="56" spans="2:11" ht="12.75">
      <c r="B56" s="455" t="s">
        <v>106</v>
      </c>
      <c r="C56" s="65"/>
      <c r="D56" s="66"/>
      <c r="E56" s="43"/>
      <c r="F56" s="37"/>
      <c r="G56" s="38"/>
      <c r="H56" s="116"/>
      <c r="I56" s="116"/>
      <c r="J56" s="44"/>
      <c r="K56" s="21"/>
    </row>
    <row r="57" spans="2:12" ht="12.75">
      <c r="B57" s="467" t="s">
        <v>116</v>
      </c>
      <c r="C57" s="65">
        <v>42.06544567344</v>
      </c>
      <c r="D57" s="66">
        <v>31.434169460653855</v>
      </c>
      <c r="E57" s="71">
        <v>142.770256348</v>
      </c>
      <c r="F57" s="50">
        <v>142.87234525236002</v>
      </c>
      <c r="G57" s="50">
        <v>45.15229298133</v>
      </c>
      <c r="H57" s="116">
        <v>31.603241972108776</v>
      </c>
      <c r="I57" s="116">
        <v>107.33820183875771</v>
      </c>
      <c r="J57" s="44">
        <v>3.0868473078899967</v>
      </c>
      <c r="K57" s="21"/>
      <c r="L57" s="238"/>
    </row>
    <row r="58" spans="2:12" ht="12.75">
      <c r="B58" s="463" t="s">
        <v>205</v>
      </c>
      <c r="C58" s="65">
        <v>42.974941351480005</v>
      </c>
      <c r="D58" s="66">
        <v>36.51034545267614</v>
      </c>
      <c r="E58" s="71">
        <v>124.801370909</v>
      </c>
      <c r="F58" s="50">
        <v>116.79767794881</v>
      </c>
      <c r="G58" s="50">
        <v>40.02327928554</v>
      </c>
      <c r="H58" s="116">
        <v>34.26718748901958</v>
      </c>
      <c r="I58" s="116">
        <v>93.13166702939932</v>
      </c>
      <c r="J58" s="44">
        <v>-2.951662065940006</v>
      </c>
      <c r="K58" s="21"/>
      <c r="L58" s="238"/>
    </row>
    <row r="59" spans="2:12" ht="12.75">
      <c r="B59" s="468" t="s">
        <v>206</v>
      </c>
      <c r="C59" s="65">
        <v>18.09813800158</v>
      </c>
      <c r="D59" s="66">
        <v>40.02463205966716</v>
      </c>
      <c r="E59" s="71">
        <v>46.474</v>
      </c>
      <c r="F59" s="50">
        <v>46.474</v>
      </c>
      <c r="G59" s="50">
        <v>16.616588349969998</v>
      </c>
      <c r="H59" s="116">
        <v>35.75459041608211</v>
      </c>
      <c r="I59" s="116">
        <v>91.81380067120351</v>
      </c>
      <c r="J59" s="44">
        <v>-1.4815496516100026</v>
      </c>
      <c r="K59" s="21"/>
      <c r="L59" s="402"/>
    </row>
    <row r="60" spans="2:12" ht="12.75">
      <c r="B60" s="468" t="s">
        <v>207</v>
      </c>
      <c r="C60" s="65">
        <v>0</v>
      </c>
      <c r="D60" s="66">
        <v>0</v>
      </c>
      <c r="E60" s="71">
        <v>0.322</v>
      </c>
      <c r="F60" s="50">
        <v>0.322</v>
      </c>
      <c r="G60" s="50">
        <v>0</v>
      </c>
      <c r="H60" s="116">
        <v>0</v>
      </c>
      <c r="I60" s="117" t="s">
        <v>70</v>
      </c>
      <c r="J60" s="44">
        <v>0</v>
      </c>
      <c r="K60" s="21"/>
      <c r="L60" s="402"/>
    </row>
    <row r="61" spans="2:12" ht="12.75">
      <c r="B61" s="463" t="s">
        <v>43</v>
      </c>
      <c r="C61" s="65">
        <v>26.82734387831</v>
      </c>
      <c r="D61" s="66">
        <v>50.87027220508428</v>
      </c>
      <c r="E61" s="71">
        <v>49.48774074799999</v>
      </c>
      <c r="F61" s="50">
        <v>50.99053213482</v>
      </c>
      <c r="G61" s="50">
        <v>26.573850540200002</v>
      </c>
      <c r="H61" s="116">
        <v>52.11526420226053</v>
      </c>
      <c r="I61" s="116">
        <v>99.05509341789536</v>
      </c>
      <c r="J61" s="44">
        <v>-0.2534933381099975</v>
      </c>
      <c r="K61" s="21"/>
      <c r="L61" s="238"/>
    </row>
    <row r="62" spans="2:12" ht="12.75">
      <c r="B62" s="463" t="s">
        <v>44</v>
      </c>
      <c r="C62" s="65">
        <v>8.683189616890001</v>
      </c>
      <c r="D62" s="66">
        <v>58.44603227145203</v>
      </c>
      <c r="E62" s="71">
        <v>16.570121791000002</v>
      </c>
      <c r="F62" s="50">
        <v>17.31766051619</v>
      </c>
      <c r="G62" s="50">
        <v>10.217715476310001</v>
      </c>
      <c r="H62" s="116">
        <v>59.00170791982916</v>
      </c>
      <c r="I62" s="116">
        <v>117.67237532663269</v>
      </c>
      <c r="J62" s="44">
        <v>1.5345258594200004</v>
      </c>
      <c r="K62" s="21"/>
      <c r="L62" s="238"/>
    </row>
    <row r="63" spans="2:12" ht="12.75">
      <c r="B63" s="463" t="s">
        <v>208</v>
      </c>
      <c r="C63" s="65">
        <v>17.14383962727</v>
      </c>
      <c r="D63" s="66">
        <v>46.27761308735739</v>
      </c>
      <c r="E63" s="71">
        <v>40.689726658</v>
      </c>
      <c r="F63" s="50">
        <v>44.843938375</v>
      </c>
      <c r="G63" s="50">
        <v>24.082620897410003</v>
      </c>
      <c r="H63" s="116">
        <v>53.70317989473422</v>
      </c>
      <c r="I63" s="116">
        <v>140.47390445196865</v>
      </c>
      <c r="J63" s="44">
        <v>6.938781270140002</v>
      </c>
      <c r="K63" s="21"/>
      <c r="L63" s="238"/>
    </row>
    <row r="64" spans="2:12" ht="12.75">
      <c r="B64" s="468" t="s">
        <v>209</v>
      </c>
      <c r="C64" s="65">
        <v>15.491182021639998</v>
      </c>
      <c r="D64" s="66">
        <v>49.72836961168664</v>
      </c>
      <c r="E64" s="71">
        <v>33.76973826</v>
      </c>
      <c r="F64" s="50">
        <v>33.70340626</v>
      </c>
      <c r="G64" s="50">
        <v>19.26465584512</v>
      </c>
      <c r="H64" s="116">
        <v>57.15937343693284</v>
      </c>
      <c r="I64" s="116">
        <v>124.35885020399829</v>
      </c>
      <c r="J64" s="44">
        <v>3.7734738234800016</v>
      </c>
      <c r="K64" s="21"/>
      <c r="L64" s="402"/>
    </row>
    <row r="65" spans="2:12" ht="12.75">
      <c r="B65" s="463" t="s">
        <v>112</v>
      </c>
      <c r="C65" s="65">
        <v>28.602635795999998</v>
      </c>
      <c r="D65" s="66">
        <v>40.977544420865584</v>
      </c>
      <c r="E65" s="71">
        <v>73.333932</v>
      </c>
      <c r="F65" s="50">
        <v>73.333932</v>
      </c>
      <c r="G65" s="50">
        <v>30.010286754</v>
      </c>
      <c r="H65" s="116">
        <v>40.92278422217971</v>
      </c>
      <c r="I65" s="116">
        <v>104.92140293656733</v>
      </c>
      <c r="J65" s="44">
        <v>1.4076509580000014</v>
      </c>
      <c r="K65" s="21"/>
      <c r="L65" s="238"/>
    </row>
    <row r="66" spans="2:12" ht="12.75">
      <c r="B66" s="463" t="s">
        <v>47</v>
      </c>
      <c r="C66" s="65">
        <v>75.57694673961</v>
      </c>
      <c r="D66" s="66">
        <v>49.27274982534694</v>
      </c>
      <c r="E66" s="71">
        <v>178.411718394</v>
      </c>
      <c r="F66" s="50">
        <v>180.98240677171</v>
      </c>
      <c r="G66" s="50">
        <v>88.4503267669</v>
      </c>
      <c r="H66" s="116">
        <v>48.872334247643565</v>
      </c>
      <c r="I66" s="116">
        <v>117.03347460124776</v>
      </c>
      <c r="J66" s="44">
        <v>12.873380027290011</v>
      </c>
      <c r="K66" s="21"/>
      <c r="L66" s="238"/>
    </row>
    <row r="67" spans="2:12" ht="12.75">
      <c r="B67" s="463" t="s">
        <v>48</v>
      </c>
      <c r="C67" s="65">
        <v>41.79149715012</v>
      </c>
      <c r="D67" s="66">
        <v>59.50967131105739</v>
      </c>
      <c r="E67" s="71">
        <v>73.483699754</v>
      </c>
      <c r="F67" s="50">
        <v>75.21691436545</v>
      </c>
      <c r="G67" s="50">
        <v>45.72409855173</v>
      </c>
      <c r="H67" s="116">
        <v>60.7896494258914</v>
      </c>
      <c r="I67" s="116">
        <v>109.41005149321077</v>
      </c>
      <c r="J67" s="44">
        <v>3.9326014016100004</v>
      </c>
      <c r="K67" s="21"/>
      <c r="L67" s="238"/>
    </row>
    <row r="68" spans="2:14" ht="12.75">
      <c r="B68" s="463" t="s">
        <v>210</v>
      </c>
      <c r="C68" s="65">
        <v>231.21693090099</v>
      </c>
      <c r="D68" s="66">
        <v>41.466840093297584</v>
      </c>
      <c r="E68" s="71">
        <v>601.8940026810001</v>
      </c>
      <c r="F68" s="50">
        <v>601.0500006809999</v>
      </c>
      <c r="G68" s="50">
        <v>250.5169057186</v>
      </c>
      <c r="H68" s="116">
        <v>41.679877786333925</v>
      </c>
      <c r="I68" s="116">
        <v>108.34712870826681</v>
      </c>
      <c r="J68" s="44">
        <v>19.29997481760998</v>
      </c>
      <c r="K68" s="21"/>
      <c r="L68" s="402"/>
      <c r="M68" s="286"/>
      <c r="N68" s="286"/>
    </row>
    <row r="69" spans="2:14" ht="12.75">
      <c r="B69" s="468" t="s">
        <v>211</v>
      </c>
      <c r="C69" s="65">
        <v>179.63393550863998</v>
      </c>
      <c r="D69" s="66">
        <v>41.8450090880253</v>
      </c>
      <c r="E69" s="71">
        <v>472.22891495700003</v>
      </c>
      <c r="F69" s="50">
        <v>471.878914957</v>
      </c>
      <c r="G69" s="50">
        <v>196.33664387497</v>
      </c>
      <c r="H69" s="116">
        <v>41.60742038937281</v>
      </c>
      <c r="I69" s="116">
        <v>109.29819208104288</v>
      </c>
      <c r="J69" s="44">
        <v>16.70270836633003</v>
      </c>
      <c r="K69" s="21"/>
      <c r="L69" s="402"/>
      <c r="M69" s="286"/>
      <c r="N69" s="286"/>
    </row>
    <row r="70" spans="2:12" ht="12.75">
      <c r="B70" s="468" t="s">
        <v>212</v>
      </c>
      <c r="C70" s="65">
        <v>3.44439309156</v>
      </c>
      <c r="D70" s="66">
        <v>49.73787480280043</v>
      </c>
      <c r="E70" s="71">
        <v>7.274229999999999</v>
      </c>
      <c r="F70" s="50">
        <v>7.2322299999999995</v>
      </c>
      <c r="G70" s="50">
        <v>3.63967803404</v>
      </c>
      <c r="H70" s="116">
        <v>50.32580592763228</v>
      </c>
      <c r="I70" s="116">
        <v>105.66964737441027</v>
      </c>
      <c r="J70" s="44">
        <v>0.19528494248000028</v>
      </c>
      <c r="K70" s="21"/>
      <c r="L70" s="402"/>
    </row>
    <row r="71" spans="2:12" ht="12.75">
      <c r="B71" s="468" t="s">
        <v>213</v>
      </c>
      <c r="C71" s="65">
        <v>31.979271218</v>
      </c>
      <c r="D71" s="66">
        <v>41.26795751328916</v>
      </c>
      <c r="E71" s="71">
        <v>80.495535542</v>
      </c>
      <c r="F71" s="50">
        <v>80.073533542</v>
      </c>
      <c r="G71" s="50">
        <v>34.67773053277</v>
      </c>
      <c r="H71" s="116">
        <v>43.30735637460148</v>
      </c>
      <c r="I71" s="116">
        <v>108.43815137741831</v>
      </c>
      <c r="J71" s="44">
        <v>2.6984593147699982</v>
      </c>
      <c r="K71" s="21"/>
      <c r="L71" s="238"/>
    </row>
    <row r="72" spans="2:12" ht="12.75">
      <c r="B72" s="468" t="s">
        <v>214</v>
      </c>
      <c r="C72" s="65">
        <v>16.15933108279</v>
      </c>
      <c r="D72" s="66">
        <v>36.814534056539536</v>
      </c>
      <c r="E72" s="71">
        <v>41.895322182</v>
      </c>
      <c r="F72" s="50">
        <v>41.86532218200001</v>
      </c>
      <c r="G72" s="50">
        <v>15.862853276820001</v>
      </c>
      <c r="H72" s="116">
        <v>37.89019754311179</v>
      </c>
      <c r="I72" s="116">
        <v>98.16528416646062</v>
      </c>
      <c r="J72" s="44">
        <v>-0.2964778059699995</v>
      </c>
      <c r="K72" s="21"/>
      <c r="L72" s="402"/>
    </row>
    <row r="73" spans="2:12" ht="12.75">
      <c r="B73" s="463" t="s">
        <v>54</v>
      </c>
      <c r="C73" s="65">
        <v>3.869382209</v>
      </c>
      <c r="D73" s="66">
        <v>93.23812551807228</v>
      </c>
      <c r="E73" s="71">
        <v>4</v>
      </c>
      <c r="F73" s="50">
        <v>4</v>
      </c>
      <c r="G73" s="50">
        <v>3.933662685</v>
      </c>
      <c r="H73" s="116">
        <v>98.341567125</v>
      </c>
      <c r="I73" s="116">
        <v>101.66125940855588</v>
      </c>
      <c r="J73" s="44">
        <v>0.06428047599999998</v>
      </c>
      <c r="K73" s="21"/>
      <c r="L73" s="402"/>
    </row>
    <row r="74" spans="2:12" ht="12.75">
      <c r="B74" s="463" t="s">
        <v>55</v>
      </c>
      <c r="C74" s="65">
        <v>3.46656713042</v>
      </c>
      <c r="D74" s="66">
        <v>49.87866374705036</v>
      </c>
      <c r="E74" s="71">
        <v>7.1</v>
      </c>
      <c r="F74" s="50">
        <v>7.1</v>
      </c>
      <c r="G74" s="50">
        <v>3.57110346397</v>
      </c>
      <c r="H74" s="116">
        <v>50.297231886901415</v>
      </c>
      <c r="I74" s="116">
        <v>103.01555774393253</v>
      </c>
      <c r="J74" s="44">
        <v>0.10453633355000003</v>
      </c>
      <c r="K74" s="21"/>
      <c r="L74" s="238"/>
    </row>
    <row r="75" spans="2:12" ht="12.75">
      <c r="B75" s="463" t="s">
        <v>125</v>
      </c>
      <c r="C75" s="65">
        <v>15.503771315849999</v>
      </c>
      <c r="D75" s="66">
        <v>39.20043316270544</v>
      </c>
      <c r="E75" s="71">
        <v>43.6</v>
      </c>
      <c r="F75" s="50">
        <v>43.6</v>
      </c>
      <c r="G75" s="50">
        <v>22.24462715676</v>
      </c>
      <c r="H75" s="116">
        <v>51.01978705678899</v>
      </c>
      <c r="I75" s="116">
        <v>143.4788136614129</v>
      </c>
      <c r="J75" s="44">
        <v>6.740855840910001</v>
      </c>
      <c r="K75" s="21"/>
      <c r="L75" s="238"/>
    </row>
    <row r="76" spans="2:12" ht="12.75">
      <c r="B76" s="463" t="s">
        <v>118</v>
      </c>
      <c r="C76" s="65">
        <v>8.024476899290008</v>
      </c>
      <c r="D76" s="66">
        <v>33.976463233623655</v>
      </c>
      <c r="E76" s="195">
        <v>26.946286139999806</v>
      </c>
      <c r="F76" s="196">
        <v>32.09657832028022</v>
      </c>
      <c r="G76" s="50">
        <v>10.175580189930113</v>
      </c>
      <c r="H76" s="116">
        <v>31.703006122308906</v>
      </c>
      <c r="I76" s="116">
        <v>126.80677279824222</v>
      </c>
      <c r="J76" s="44">
        <v>2.151103290640105</v>
      </c>
      <c r="K76" s="21"/>
      <c r="L76" s="238"/>
    </row>
    <row r="77" spans="2:12" ht="18" customHeight="1">
      <c r="B77" s="456" t="s">
        <v>215</v>
      </c>
      <c r="C77" s="203">
        <v>23.36973077591</v>
      </c>
      <c r="D77" s="177">
        <v>25.50134140059693</v>
      </c>
      <c r="E77" s="46">
        <v>122.270216428</v>
      </c>
      <c r="F77" s="104">
        <v>128.87345360738</v>
      </c>
      <c r="G77" s="104">
        <v>34.43307728386</v>
      </c>
      <c r="H77" s="118">
        <v>26.718518298393906</v>
      </c>
      <c r="I77" s="118">
        <v>147.3404961915707</v>
      </c>
      <c r="J77" s="119">
        <v>11.063346507950001</v>
      </c>
      <c r="K77" s="40"/>
      <c r="L77" s="238"/>
    </row>
    <row r="78" spans="2:11" ht="13.5" customHeight="1">
      <c r="B78" s="469" t="s">
        <v>58</v>
      </c>
      <c r="C78" s="204"/>
      <c r="D78" s="175"/>
      <c r="E78" s="72"/>
      <c r="F78" s="120"/>
      <c r="G78" s="75"/>
      <c r="H78" s="121"/>
      <c r="I78" s="121"/>
      <c r="J78" s="122"/>
      <c r="K78" s="235"/>
    </row>
    <row r="79" spans="2:12" ht="13.5" customHeight="1">
      <c r="B79" s="469" t="s">
        <v>216</v>
      </c>
      <c r="C79" s="65">
        <v>2.72263555008</v>
      </c>
      <c r="D79" s="66">
        <v>16.440298264030474</v>
      </c>
      <c r="E79" s="43">
        <v>24.135256377</v>
      </c>
      <c r="F79" s="50">
        <v>23.104731358149998</v>
      </c>
      <c r="G79" s="50">
        <v>3.7609841355799998</v>
      </c>
      <c r="H79" s="123">
        <v>16.27798253647881</v>
      </c>
      <c r="I79" s="123">
        <v>138.13762681051782</v>
      </c>
      <c r="J79" s="125">
        <v>1.0383485854999996</v>
      </c>
      <c r="K79" s="210"/>
      <c r="L79" s="238"/>
    </row>
    <row r="80" spans="2:12" ht="13.5" customHeight="1">
      <c r="B80" s="469" t="s">
        <v>217</v>
      </c>
      <c r="C80" s="65">
        <v>4.14326237731</v>
      </c>
      <c r="D80" s="66">
        <v>89.38463527607942</v>
      </c>
      <c r="E80" s="43">
        <v>5.093893155</v>
      </c>
      <c r="F80" s="50">
        <v>6.98760444113</v>
      </c>
      <c r="G80" s="50">
        <v>4.84709834942</v>
      </c>
      <c r="H80" s="123">
        <v>69.36709698232649</v>
      </c>
      <c r="I80" s="123">
        <v>116.98748252016237</v>
      </c>
      <c r="J80" s="125">
        <v>0.7038359721100003</v>
      </c>
      <c r="K80" s="210"/>
      <c r="L80" s="238"/>
    </row>
    <row r="81" spans="2:12" ht="13.5" customHeight="1">
      <c r="B81" s="463" t="s">
        <v>218</v>
      </c>
      <c r="C81" s="65">
        <v>4.72353866641</v>
      </c>
      <c r="D81" s="66">
        <v>12.259686494914988</v>
      </c>
      <c r="E81" s="43">
        <v>54.063803322</v>
      </c>
      <c r="F81" s="50">
        <v>50.853264849</v>
      </c>
      <c r="G81" s="50">
        <v>8.699375403829999</v>
      </c>
      <c r="H81" s="123">
        <v>17.106817880152423</v>
      </c>
      <c r="I81" s="123">
        <v>184.1707249205547</v>
      </c>
      <c r="J81" s="125">
        <v>3.975836737419999</v>
      </c>
      <c r="K81" s="210"/>
      <c r="L81" s="238"/>
    </row>
    <row r="82" spans="2:12" ht="13.5" customHeight="1">
      <c r="B82" s="468" t="s">
        <v>219</v>
      </c>
      <c r="C82" s="65">
        <v>2.50334344891</v>
      </c>
      <c r="D82" s="66">
        <v>6.968475613026774</v>
      </c>
      <c r="E82" s="43">
        <v>48.689757523</v>
      </c>
      <c r="F82" s="50">
        <v>45.414839523000005</v>
      </c>
      <c r="G82" s="50">
        <v>5.80777630275</v>
      </c>
      <c r="H82" s="123">
        <v>12.788278817562915</v>
      </c>
      <c r="I82" s="123">
        <v>232.00077900932087</v>
      </c>
      <c r="J82" s="125">
        <v>3.30443285384</v>
      </c>
      <c r="K82" s="210"/>
      <c r="L82" s="402"/>
    </row>
    <row r="83" spans="2:12" ht="13.5" customHeight="1">
      <c r="B83" s="463" t="s">
        <v>220</v>
      </c>
      <c r="C83" s="65">
        <v>3.90076947149</v>
      </c>
      <c r="D83" s="66">
        <v>74.84808997916058</v>
      </c>
      <c r="E83" s="43">
        <v>5.671437788</v>
      </c>
      <c r="F83" s="49">
        <v>12.90112870515</v>
      </c>
      <c r="G83" s="49">
        <v>8.925499634240001</v>
      </c>
      <c r="H83" s="33">
        <v>69.18386629750489</v>
      </c>
      <c r="I83" s="123">
        <v>228.81381992642278</v>
      </c>
      <c r="J83" s="125">
        <v>5.024730162750002</v>
      </c>
      <c r="K83" s="210"/>
      <c r="L83" s="238"/>
    </row>
    <row r="84" spans="2:12" ht="13.5" customHeight="1">
      <c r="B84" s="463" t="s">
        <v>221</v>
      </c>
      <c r="C84" s="65">
        <v>6.47707015844</v>
      </c>
      <c r="D84" s="66">
        <v>46.580865257964</v>
      </c>
      <c r="E84" s="43">
        <v>11.852342727</v>
      </c>
      <c r="F84" s="49">
        <v>13.04325779443</v>
      </c>
      <c r="G84" s="49">
        <v>6.6284227902</v>
      </c>
      <c r="H84" s="33">
        <v>50.81876701870146</v>
      </c>
      <c r="I84" s="123">
        <v>102.33674528849713</v>
      </c>
      <c r="J84" s="125">
        <v>0.15135263176000002</v>
      </c>
      <c r="K84" s="210"/>
      <c r="L84" s="238"/>
    </row>
    <row r="85" spans="2:12" ht="13.5" customHeight="1" thickBot="1">
      <c r="B85" s="469" t="s">
        <v>222</v>
      </c>
      <c r="C85" s="65">
        <v>1.4024545521799983</v>
      </c>
      <c r="D85" s="66">
        <v>10.95710056898472</v>
      </c>
      <c r="E85" s="43">
        <v>21.453483058999993</v>
      </c>
      <c r="F85" s="49">
        <v>21.983466459519995</v>
      </c>
      <c r="G85" s="49">
        <v>1.5716969705899988</v>
      </c>
      <c r="H85" s="33">
        <v>7.149450126457975</v>
      </c>
      <c r="I85" s="123">
        <v>112.06758665704548</v>
      </c>
      <c r="J85" s="125">
        <v>0.16924241841000054</v>
      </c>
      <c r="K85" s="210"/>
      <c r="L85" s="238"/>
    </row>
    <row r="86" spans="2:12" ht="15.75" customHeight="1" thickBot="1">
      <c r="B86" s="174" t="s">
        <v>223</v>
      </c>
      <c r="C86" s="205">
        <v>-23.09443913284008</v>
      </c>
      <c r="D86" s="415">
        <v>46.18887826568016</v>
      </c>
      <c r="E86" s="73">
        <v>-40</v>
      </c>
      <c r="F86" s="76">
        <v>-40</v>
      </c>
      <c r="G86" s="76">
        <v>-50.90201254423994</v>
      </c>
      <c r="H86" s="399">
        <v>127.25503136059983</v>
      </c>
      <c r="I86" s="399">
        <v>220.4080915386152</v>
      </c>
      <c r="J86" s="134">
        <v>-27.807573411399858</v>
      </c>
      <c r="K86" s="233"/>
      <c r="L86" s="238"/>
    </row>
    <row r="87" spans="2:12" ht="12.75" customHeight="1">
      <c r="B87" s="126" t="s">
        <v>145</v>
      </c>
      <c r="C87" s="127"/>
      <c r="D87" s="128"/>
      <c r="E87" s="68"/>
      <c r="F87" s="68"/>
      <c r="G87" s="68"/>
      <c r="H87" s="69"/>
      <c r="I87" s="69"/>
      <c r="J87" s="69"/>
      <c r="K87" s="69"/>
      <c r="L87" s="8"/>
    </row>
    <row r="88" spans="2:12" ht="12.75" customHeight="1">
      <c r="B88" s="126" t="s">
        <v>117</v>
      </c>
      <c r="C88" s="127"/>
      <c r="D88" s="128"/>
      <c r="E88" s="68"/>
      <c r="F88" s="68"/>
      <c r="G88" s="68"/>
      <c r="H88" s="69"/>
      <c r="I88" s="69"/>
      <c r="J88" s="69"/>
      <c r="K88" s="69"/>
      <c r="L88" s="8"/>
    </row>
    <row r="89" spans="2:12" ht="12.75" customHeight="1">
      <c r="B89" s="126" t="s">
        <v>115</v>
      </c>
      <c r="C89" s="127"/>
      <c r="D89" s="128"/>
      <c r="E89" s="68"/>
      <c r="F89" s="68"/>
      <c r="G89" s="68"/>
      <c r="H89" s="69"/>
      <c r="I89" s="69"/>
      <c r="J89" s="69"/>
      <c r="K89" s="69"/>
      <c r="L89" s="8"/>
    </row>
    <row r="90" spans="2:12" ht="12.75" customHeight="1">
      <c r="B90" s="70"/>
      <c r="C90" s="213"/>
      <c r="D90" s="128"/>
      <c r="E90" s="68"/>
      <c r="F90" s="68"/>
      <c r="G90" s="68"/>
      <c r="H90" s="69"/>
      <c r="I90" s="69"/>
      <c r="J90" s="69"/>
      <c r="K90" s="69"/>
      <c r="L90" s="8"/>
    </row>
    <row r="91" spans="2:7" ht="12.75" customHeight="1">
      <c r="B91" s="19"/>
      <c r="C91" s="213"/>
      <c r="D91" s="19"/>
      <c r="E91" s="22"/>
      <c r="F91" s="23"/>
      <c r="G91" s="23"/>
    </row>
    <row r="92" spans="2:11" ht="12.75" customHeight="1">
      <c r="B92" s="19"/>
      <c r="C92" s="201"/>
      <c r="D92" s="19"/>
      <c r="E92" s="22"/>
      <c r="F92" s="23"/>
      <c r="G92" s="23"/>
      <c r="H92" s="8"/>
      <c r="I92" s="8"/>
      <c r="J92" s="8"/>
      <c r="K92" s="8"/>
    </row>
    <row r="93" spans="2:11" ht="12.75">
      <c r="B93" s="19"/>
      <c r="C93" s="194"/>
      <c r="D93" s="8"/>
      <c r="E93" s="23"/>
      <c r="F93" s="23"/>
      <c r="G93" s="8"/>
      <c r="H93" s="8"/>
      <c r="I93" s="8"/>
      <c r="J93" s="186"/>
      <c r="K93" s="186"/>
    </row>
    <row r="94" ht="12.75">
      <c r="C94" s="194"/>
    </row>
    <row r="95" spans="2:11" ht="12.75">
      <c r="B95" s="8"/>
      <c r="C95" s="8"/>
      <c r="D95" s="8"/>
      <c r="G95" s="24"/>
      <c r="J95" s="25"/>
      <c r="K95" s="25"/>
    </row>
    <row r="99" ht="12.75">
      <c r="G99" s="67"/>
    </row>
  </sheetData>
  <sheetProtection/>
  <mergeCells count="5">
    <mergeCell ref="B2:G2"/>
    <mergeCell ref="C4:D4"/>
    <mergeCell ref="E4:J4"/>
    <mergeCell ref="E50:J50"/>
    <mergeCell ref="C50:D50"/>
  </mergeCells>
  <printOptions/>
  <pageMargins left="0.5511811023622047" right="0.2362204724409449" top="0.65" bottom="0.86" header="0.1968503937007874" footer="0.2362204724409449"/>
  <pageSetup fitToHeight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1"/>
  <sheetViews>
    <sheetView showGridLines="0" workbookViewId="0" topLeftCell="A1">
      <selection activeCell="B32" sqref="B32:B36"/>
    </sheetView>
  </sheetViews>
  <sheetFormatPr defaultColWidth="9.140625" defaultRowHeight="12.75"/>
  <cols>
    <col min="1" max="1" width="9.140625" style="107" customWidth="1"/>
    <col min="2" max="2" width="34.140625" style="107" customWidth="1"/>
    <col min="3" max="3" width="9.00390625" style="107" customWidth="1"/>
    <col min="4" max="4" width="7.7109375" style="107" customWidth="1"/>
    <col min="5" max="5" width="5.7109375" style="107" bestFit="1" customWidth="1"/>
    <col min="6" max="6" width="9.140625" style="107" customWidth="1"/>
    <col min="7" max="7" width="8.8515625" style="107" customWidth="1"/>
    <col min="8" max="8" width="5.7109375" style="107" bestFit="1" customWidth="1"/>
    <col min="9" max="9" width="8.8515625" style="107" bestFit="1" customWidth="1"/>
    <col min="10" max="10" width="9.140625" style="107" customWidth="1"/>
    <col min="11" max="11" width="5.7109375" style="107" bestFit="1" customWidth="1"/>
    <col min="12" max="15" width="8.8515625" style="107" customWidth="1"/>
    <col min="16" max="16384" width="9.140625" style="107" customWidth="1"/>
  </cols>
  <sheetData>
    <row r="1" ht="12.75">
      <c r="B1" s="106"/>
    </row>
    <row r="2" spans="2:9" ht="12.75">
      <c r="B2" s="398"/>
      <c r="C2" s="106"/>
      <c r="D2" s="106"/>
      <c r="E2" s="106"/>
      <c r="F2" s="106"/>
      <c r="G2" s="106"/>
      <c r="H2" s="106"/>
      <c r="I2" s="106"/>
    </row>
    <row r="3" spans="2:12" ht="12.7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4" ht="12.75">
      <c r="B4" s="106"/>
      <c r="C4" s="106"/>
      <c r="D4" s="106"/>
    </row>
    <row r="5" spans="2:15" ht="17.25" customHeight="1">
      <c r="B5" s="489" t="s">
        <v>119</v>
      </c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</row>
    <row r="6" spans="14:15" ht="12.75" customHeight="1" thickBot="1">
      <c r="N6" s="150"/>
      <c r="O6" s="267" t="s">
        <v>79</v>
      </c>
    </row>
    <row r="7" spans="2:15" ht="12.75">
      <c r="B7" s="151"/>
      <c r="C7" s="490" t="s">
        <v>130</v>
      </c>
      <c r="D7" s="491"/>
      <c r="E7" s="492"/>
      <c r="F7" s="490" t="s">
        <v>135</v>
      </c>
      <c r="G7" s="491"/>
      <c r="H7" s="492"/>
      <c r="I7" s="490" t="s">
        <v>152</v>
      </c>
      <c r="J7" s="491"/>
      <c r="K7" s="492"/>
      <c r="L7" s="493" t="s">
        <v>120</v>
      </c>
      <c r="M7" s="494"/>
      <c r="N7" s="495" t="s">
        <v>121</v>
      </c>
      <c r="O7" s="494"/>
    </row>
    <row r="8" spans="2:15" ht="12.75">
      <c r="B8" s="223"/>
      <c r="C8" s="157" t="s">
        <v>0</v>
      </c>
      <c r="D8" s="155" t="s">
        <v>87</v>
      </c>
      <c r="E8" s="156" t="s">
        <v>2</v>
      </c>
      <c r="F8" s="157" t="s">
        <v>0</v>
      </c>
      <c r="G8" s="155" t="s">
        <v>87</v>
      </c>
      <c r="H8" s="156" t="s">
        <v>2</v>
      </c>
      <c r="I8" s="157" t="s">
        <v>0</v>
      </c>
      <c r="J8" s="155" t="s">
        <v>87</v>
      </c>
      <c r="K8" s="156" t="s">
        <v>2</v>
      </c>
      <c r="L8" s="485" t="s">
        <v>122</v>
      </c>
      <c r="M8" s="486"/>
      <c r="N8" s="487" t="s">
        <v>123</v>
      </c>
      <c r="O8" s="488"/>
    </row>
    <row r="9" spans="2:15" ht="13.5" thickBot="1">
      <c r="B9" s="223"/>
      <c r="C9" s="159" t="s">
        <v>88</v>
      </c>
      <c r="D9" s="266" t="s">
        <v>160</v>
      </c>
      <c r="E9" s="158" t="s">
        <v>5</v>
      </c>
      <c r="F9" s="159" t="s">
        <v>88</v>
      </c>
      <c r="G9" s="266" t="s">
        <v>158</v>
      </c>
      <c r="H9" s="158" t="s">
        <v>5</v>
      </c>
      <c r="I9" s="159" t="s">
        <v>88</v>
      </c>
      <c r="J9" s="266" t="s">
        <v>159</v>
      </c>
      <c r="K9" s="158" t="s">
        <v>5</v>
      </c>
      <c r="L9" s="265" t="s">
        <v>134</v>
      </c>
      <c r="M9" s="264" t="s">
        <v>143</v>
      </c>
      <c r="N9" s="265" t="s">
        <v>134</v>
      </c>
      <c r="O9" s="264" t="s">
        <v>143</v>
      </c>
    </row>
    <row r="10" spans="2:15" ht="13.5" thickBot="1">
      <c r="B10" s="223"/>
      <c r="C10" s="263">
        <v>1</v>
      </c>
      <c r="D10" s="262">
        <v>2</v>
      </c>
      <c r="E10" s="261">
        <v>3</v>
      </c>
      <c r="F10" s="263">
        <v>4</v>
      </c>
      <c r="G10" s="262">
        <v>5</v>
      </c>
      <c r="H10" s="261">
        <v>6</v>
      </c>
      <c r="I10" s="263">
        <v>7</v>
      </c>
      <c r="J10" s="262">
        <v>8</v>
      </c>
      <c r="K10" s="261">
        <v>9</v>
      </c>
      <c r="L10" s="152" t="s">
        <v>89</v>
      </c>
      <c r="M10" s="261" t="s">
        <v>90</v>
      </c>
      <c r="N10" s="260" t="s">
        <v>91</v>
      </c>
      <c r="O10" s="261" t="s">
        <v>92</v>
      </c>
    </row>
    <row r="11" spans="2:15" ht="4.5" customHeight="1">
      <c r="B11" s="151"/>
      <c r="C11" s="259"/>
      <c r="D11" s="258"/>
      <c r="E11" s="257"/>
      <c r="F11" s="259"/>
      <c r="G11" s="258"/>
      <c r="H11" s="257"/>
      <c r="I11" s="259"/>
      <c r="J11" s="258"/>
      <c r="K11" s="257"/>
      <c r="L11" s="256"/>
      <c r="M11" s="206"/>
      <c r="N11" s="255"/>
      <c r="O11" s="254"/>
    </row>
    <row r="12" spans="2:15" ht="12.75">
      <c r="B12" s="193" t="s">
        <v>124</v>
      </c>
      <c r="C12" s="253"/>
      <c r="D12" s="381">
        <v>596.20822360372</v>
      </c>
      <c r="E12" s="382"/>
      <c r="F12" s="383"/>
      <c r="G12" s="381">
        <v>651.76676029538</v>
      </c>
      <c r="H12" s="382"/>
      <c r="I12" s="383"/>
      <c r="J12" s="381">
        <v>697.42391071003</v>
      </c>
      <c r="K12" s="252"/>
      <c r="L12" s="251">
        <v>55.55853669166004</v>
      </c>
      <c r="M12" s="252">
        <v>45.657150414650005</v>
      </c>
      <c r="N12" s="250">
        <v>109.31864648827587</v>
      </c>
      <c r="O12" s="249">
        <v>107.00513637638689</v>
      </c>
    </row>
    <row r="13" spans="2:15" ht="18" customHeight="1">
      <c r="B13" s="470" t="s">
        <v>224</v>
      </c>
      <c r="C13" s="162">
        <v>920.957456706</v>
      </c>
      <c r="D13" s="163">
        <v>340.93669949569</v>
      </c>
      <c r="E13" s="190">
        <v>37.01980987429349</v>
      </c>
      <c r="F13" s="380">
        <v>1017.893925283</v>
      </c>
      <c r="G13" s="163">
        <v>367.47488680552004</v>
      </c>
      <c r="H13" s="190">
        <v>36.10149129275458</v>
      </c>
      <c r="I13" s="380">
        <v>1086.9402208889999</v>
      </c>
      <c r="J13" s="225">
        <v>388.93895584758997</v>
      </c>
      <c r="K13" s="190">
        <v>35.782920566641636</v>
      </c>
      <c r="L13" s="164">
        <v>26.53818730983005</v>
      </c>
      <c r="M13" s="212">
        <v>21.464069042069923</v>
      </c>
      <c r="N13" s="248">
        <v>107.78390456324738</v>
      </c>
      <c r="O13" s="161">
        <v>105.84096214809624</v>
      </c>
    </row>
    <row r="14" spans="2:15" ht="6" customHeight="1">
      <c r="B14" s="247"/>
      <c r="C14" s="160"/>
      <c r="D14" s="227"/>
      <c r="E14" s="165"/>
      <c r="F14" s="160"/>
      <c r="G14" s="227"/>
      <c r="H14" s="165"/>
      <c r="I14" s="160"/>
      <c r="J14" s="227"/>
      <c r="K14" s="165"/>
      <c r="L14" s="164"/>
      <c r="M14" s="212"/>
      <c r="N14" s="246"/>
      <c r="O14" s="161"/>
    </row>
    <row r="15" spans="2:17" ht="12.75">
      <c r="B15" s="471" t="s">
        <v>225</v>
      </c>
      <c r="C15" s="162">
        <v>370.5</v>
      </c>
      <c r="D15" s="163">
        <v>147.56583381099</v>
      </c>
      <c r="E15" s="190">
        <v>39.828835036704454</v>
      </c>
      <c r="F15" s="162">
        <v>416.1</v>
      </c>
      <c r="G15" s="163">
        <v>161.57010502887</v>
      </c>
      <c r="H15" s="190">
        <v>38.82963350850036</v>
      </c>
      <c r="I15" s="162">
        <v>441.4</v>
      </c>
      <c r="J15" s="163">
        <v>167.52439217017996</v>
      </c>
      <c r="K15" s="190">
        <v>37.952966055772535</v>
      </c>
      <c r="L15" s="164">
        <v>14.004271217879989</v>
      </c>
      <c r="M15" s="212">
        <v>5.954287141309976</v>
      </c>
      <c r="N15" s="248">
        <v>109.49018540146453</v>
      </c>
      <c r="O15" s="161">
        <v>103.68526537767988</v>
      </c>
      <c r="P15" s="287"/>
      <c r="Q15" s="290"/>
    </row>
    <row r="16" spans="2:16" ht="12.75">
      <c r="B16" s="471" t="s">
        <v>226</v>
      </c>
      <c r="C16" s="162">
        <v>158.8</v>
      </c>
      <c r="D16" s="163">
        <v>62.95154952176001</v>
      </c>
      <c r="E16" s="190">
        <v>39.64203370387909</v>
      </c>
      <c r="F16" s="162">
        <v>162.89999999999998</v>
      </c>
      <c r="G16" s="163">
        <v>63.59792027578</v>
      </c>
      <c r="H16" s="190">
        <v>39.04108058672806</v>
      </c>
      <c r="I16" s="162">
        <v>165.8</v>
      </c>
      <c r="J16" s="163">
        <v>64.50121196491</v>
      </c>
      <c r="K16" s="190">
        <v>38.90302289801568</v>
      </c>
      <c r="L16" s="164">
        <v>0.6463707540199906</v>
      </c>
      <c r="M16" s="212">
        <v>0.9032916891300005</v>
      </c>
      <c r="N16" s="248">
        <v>101.02677497048195</v>
      </c>
      <c r="O16" s="161">
        <v>101.42031639590266</v>
      </c>
      <c r="P16" s="108"/>
    </row>
    <row r="17" spans="2:16" ht="12.75">
      <c r="B17" s="471" t="s">
        <v>227</v>
      </c>
      <c r="C17" s="162">
        <v>169.2</v>
      </c>
      <c r="D17" s="163">
        <v>41.689811481810004</v>
      </c>
      <c r="E17" s="190">
        <v>24.63936848806738</v>
      </c>
      <c r="F17" s="162">
        <v>175.4</v>
      </c>
      <c r="G17" s="163">
        <v>43.19646406023</v>
      </c>
      <c r="H17" s="190">
        <v>24.627402542890533</v>
      </c>
      <c r="I17" s="162">
        <v>184.20000000000002</v>
      </c>
      <c r="J17" s="163">
        <v>45.93905222402</v>
      </c>
      <c r="K17" s="190">
        <v>24.93976776548317</v>
      </c>
      <c r="L17" s="164">
        <v>1.5066525784199953</v>
      </c>
      <c r="M17" s="212">
        <v>2.7425881637900034</v>
      </c>
      <c r="N17" s="248">
        <v>103.61395872245038</v>
      </c>
      <c r="O17" s="161">
        <v>106.34910338949489</v>
      </c>
      <c r="P17" s="108"/>
    </row>
    <row r="18" spans="2:16" ht="12.75">
      <c r="B18" s="471" t="s">
        <v>228</v>
      </c>
      <c r="C18" s="162">
        <v>180.5</v>
      </c>
      <c r="D18" s="163">
        <v>65.64187983219</v>
      </c>
      <c r="E18" s="190">
        <v>36.36669242780609</v>
      </c>
      <c r="F18" s="162">
        <v>218.1</v>
      </c>
      <c r="G18" s="163">
        <v>75.16715173970002</v>
      </c>
      <c r="H18" s="190">
        <v>34.464535414809724</v>
      </c>
      <c r="I18" s="162">
        <v>248.5</v>
      </c>
      <c r="J18" s="163">
        <v>86.59514877418</v>
      </c>
      <c r="K18" s="190">
        <v>34.847142363855134</v>
      </c>
      <c r="L18" s="164">
        <v>9.525271907510017</v>
      </c>
      <c r="M18" s="212">
        <v>11.427997034479986</v>
      </c>
      <c r="N18" s="248">
        <v>114.51096758938178</v>
      </c>
      <c r="O18" s="161">
        <v>115.2034456141887</v>
      </c>
      <c r="P18" s="108"/>
    </row>
    <row r="19" spans="2:15" ht="12.75">
      <c r="B19" s="460" t="s">
        <v>185</v>
      </c>
      <c r="C19" s="245">
        <v>14.9</v>
      </c>
      <c r="D19" s="244">
        <v>5.734843250460001</v>
      </c>
      <c r="E19" s="243">
        <v>38.48888087557047</v>
      </c>
      <c r="F19" s="245">
        <v>15.799999999999999</v>
      </c>
      <c r="G19" s="244">
        <v>6.37270113616</v>
      </c>
      <c r="H19" s="243">
        <v>40.33355149468355</v>
      </c>
      <c r="I19" s="245">
        <v>17.8</v>
      </c>
      <c r="J19" s="244">
        <v>7.1524346321</v>
      </c>
      <c r="K19" s="243">
        <v>40.18221703426966</v>
      </c>
      <c r="L19" s="242">
        <v>0.637857885699999</v>
      </c>
      <c r="M19" s="241">
        <v>0.7797334959400004</v>
      </c>
      <c r="N19" s="240">
        <v>111.12249904387248</v>
      </c>
      <c r="O19" s="239">
        <v>112.2355258669771</v>
      </c>
    </row>
    <row r="20" spans="2:15" ht="12.75">
      <c r="B20" s="461" t="s">
        <v>186</v>
      </c>
      <c r="C20" s="245">
        <v>159.2</v>
      </c>
      <c r="D20" s="244">
        <v>63.068894329239995</v>
      </c>
      <c r="E20" s="243">
        <v>39.61613965404523</v>
      </c>
      <c r="F20" s="245">
        <v>193.8</v>
      </c>
      <c r="G20" s="244">
        <v>72.74634324847001</v>
      </c>
      <c r="H20" s="243">
        <v>37.53681282170795</v>
      </c>
      <c r="I20" s="245">
        <v>221.5</v>
      </c>
      <c r="J20" s="244">
        <v>82.71188271246001</v>
      </c>
      <c r="K20" s="243">
        <v>37.34170777086231</v>
      </c>
      <c r="L20" s="242">
        <v>9.677448919230017</v>
      </c>
      <c r="M20" s="241">
        <v>9.965539463989998</v>
      </c>
      <c r="N20" s="240">
        <v>115.34425016032563</v>
      </c>
      <c r="O20" s="239">
        <v>113.69902460932234</v>
      </c>
    </row>
    <row r="21" spans="2:15" ht="12.75">
      <c r="B21" s="461" t="s">
        <v>187</v>
      </c>
      <c r="C21" s="245">
        <v>6.4</v>
      </c>
      <c r="D21" s="244">
        <v>-3.16185774751</v>
      </c>
      <c r="E21" s="243">
        <v>-49.40402730484375</v>
      </c>
      <c r="F21" s="245">
        <v>8.5</v>
      </c>
      <c r="G21" s="244">
        <v>-3.9518926449299996</v>
      </c>
      <c r="H21" s="243">
        <v>-46.49285464623529</v>
      </c>
      <c r="I21" s="245">
        <v>9.200000000000001</v>
      </c>
      <c r="J21" s="244">
        <v>-3.2691685703799997</v>
      </c>
      <c r="K21" s="243">
        <v>-35.534440982391295</v>
      </c>
      <c r="L21" s="242">
        <v>-0.7900348974199995</v>
      </c>
      <c r="M21" s="241">
        <v>0.6827240745499998</v>
      </c>
      <c r="N21" s="412" t="s">
        <v>70</v>
      </c>
      <c r="O21" s="413" t="s">
        <v>70</v>
      </c>
    </row>
    <row r="22" spans="2:15" ht="12.75">
      <c r="B22" s="471" t="s">
        <v>229</v>
      </c>
      <c r="C22" s="162">
        <v>5.9</v>
      </c>
      <c r="D22" s="163">
        <v>2.80300381991</v>
      </c>
      <c r="E22" s="190">
        <v>47.50853932050847</v>
      </c>
      <c r="F22" s="162">
        <v>6.1</v>
      </c>
      <c r="G22" s="163">
        <v>2.89562288646</v>
      </c>
      <c r="H22" s="190">
        <v>47.46922764688525</v>
      </c>
      <c r="I22" s="162">
        <v>6.3</v>
      </c>
      <c r="J22" s="163">
        <v>2.97161270205</v>
      </c>
      <c r="K22" s="190">
        <v>47.168455588095235</v>
      </c>
      <c r="L22" s="164">
        <v>0.09261906655000018</v>
      </c>
      <c r="M22" s="212">
        <v>0.07598981558999984</v>
      </c>
      <c r="N22" s="248">
        <v>103.3042789985557</v>
      </c>
      <c r="O22" s="161">
        <v>102.6242994536799</v>
      </c>
    </row>
    <row r="23" spans="2:15" ht="12.75">
      <c r="B23" s="471" t="s">
        <v>230</v>
      </c>
      <c r="C23" s="162">
        <v>10.4</v>
      </c>
      <c r="D23" s="163">
        <v>6.62835360649</v>
      </c>
      <c r="E23" s="190">
        <v>63.73416929317307</v>
      </c>
      <c r="F23" s="162">
        <v>11.4</v>
      </c>
      <c r="G23" s="163">
        <v>6.65208406508</v>
      </c>
      <c r="H23" s="190">
        <v>58.35161460596492</v>
      </c>
      <c r="I23" s="162">
        <v>12</v>
      </c>
      <c r="J23" s="163">
        <v>6.96325281846</v>
      </c>
      <c r="K23" s="190">
        <v>58.027106820499995</v>
      </c>
      <c r="L23" s="164">
        <v>0.023730458590000225</v>
      </c>
      <c r="M23" s="212">
        <v>0.3111687533799996</v>
      </c>
      <c r="N23" s="248">
        <v>100.35801437278127</v>
      </c>
      <c r="O23" s="161">
        <v>104.6777633946852</v>
      </c>
    </row>
    <row r="24" spans="2:15" ht="12.75">
      <c r="B24" s="471" t="s">
        <v>231</v>
      </c>
      <c r="C24" s="162">
        <v>11.6</v>
      </c>
      <c r="D24" s="163">
        <v>4.861130263390001</v>
      </c>
      <c r="E24" s="190">
        <v>41.90629537405173</v>
      </c>
      <c r="F24" s="162">
        <v>12</v>
      </c>
      <c r="G24" s="163">
        <v>5.934406180100001</v>
      </c>
      <c r="H24" s="190">
        <v>49.45338483416668</v>
      </c>
      <c r="I24" s="162">
        <v>12.3</v>
      </c>
      <c r="J24" s="163">
        <v>5.8595217676299995</v>
      </c>
      <c r="K24" s="190">
        <v>47.63838835471544</v>
      </c>
      <c r="L24" s="164">
        <v>1.07327591671</v>
      </c>
      <c r="M24" s="212">
        <v>-0.07488441247000122</v>
      </c>
      <c r="N24" s="248">
        <v>122.07873187009663</v>
      </c>
      <c r="O24" s="161">
        <v>98.73813132776262</v>
      </c>
    </row>
    <row r="25" spans="2:15" ht="12.75">
      <c r="B25" s="472" t="s">
        <v>232</v>
      </c>
      <c r="C25" s="162">
        <v>4.5</v>
      </c>
      <c r="D25" s="393">
        <v>3.20044337711</v>
      </c>
      <c r="E25" s="190">
        <v>71.12096393577778</v>
      </c>
      <c r="F25" s="162">
        <v>5</v>
      </c>
      <c r="G25" s="393">
        <v>3.089205497</v>
      </c>
      <c r="H25" s="190">
        <v>61.78410994</v>
      </c>
      <c r="I25" s="162">
        <v>5.1</v>
      </c>
      <c r="J25" s="393">
        <v>3.047261106</v>
      </c>
      <c r="K25" s="190">
        <v>59.750217764705894</v>
      </c>
      <c r="L25" s="164">
        <v>-0.11123788011000002</v>
      </c>
      <c r="M25" s="212">
        <v>-0.041944390999999914</v>
      </c>
      <c r="N25" s="248">
        <v>96.52429782368317</v>
      </c>
      <c r="O25" s="161">
        <v>98.64222723154114</v>
      </c>
    </row>
    <row r="26" spans="2:15" ht="12.75">
      <c r="B26" s="471" t="s">
        <v>233</v>
      </c>
      <c r="C26" s="162">
        <v>9.557456706000032</v>
      </c>
      <c r="D26" s="163">
        <v>5.594693782039984</v>
      </c>
      <c r="E26" s="190">
        <v>58.53747449912817</v>
      </c>
      <c r="F26" s="162">
        <v>10.893925283000044</v>
      </c>
      <c r="G26" s="163">
        <v>5.371927072300059</v>
      </c>
      <c r="H26" s="190">
        <v>49.311216414187676</v>
      </c>
      <c r="I26" s="162">
        <v>11.340220889000033</v>
      </c>
      <c r="J26" s="163">
        <v>5.537502320160009</v>
      </c>
      <c r="K26" s="190">
        <v>48.830638965166564</v>
      </c>
      <c r="L26" s="164">
        <v>-0.22276670973992552</v>
      </c>
      <c r="M26" s="212">
        <v>0.16557524785994993</v>
      </c>
      <c r="N26" s="248">
        <v>96.01825017742618</v>
      </c>
      <c r="O26" s="161">
        <v>103.08223186263503</v>
      </c>
    </row>
    <row r="27" spans="2:15" ht="6" customHeight="1">
      <c r="B27" s="193"/>
      <c r="C27" s="162"/>
      <c r="D27" s="163"/>
      <c r="E27" s="190"/>
      <c r="F27" s="162"/>
      <c r="G27" s="163"/>
      <c r="H27" s="190"/>
      <c r="I27" s="162"/>
      <c r="J27" s="163"/>
      <c r="K27" s="190"/>
      <c r="L27" s="164"/>
      <c r="M27" s="212"/>
      <c r="N27" s="248"/>
      <c r="O27" s="161"/>
    </row>
    <row r="28" spans="2:15" ht="12.75">
      <c r="B28" s="470" t="s">
        <v>234</v>
      </c>
      <c r="C28" s="224">
        <v>447.829554985</v>
      </c>
      <c r="D28" s="225">
        <v>188.23056910803</v>
      </c>
      <c r="E28" s="226">
        <v>42.03174333019061</v>
      </c>
      <c r="F28" s="224">
        <v>496.940559552</v>
      </c>
      <c r="G28" s="225">
        <v>207.88975713485996</v>
      </c>
      <c r="H28" s="226">
        <v>41.83392825135384</v>
      </c>
      <c r="I28" s="224">
        <v>556.416301964</v>
      </c>
      <c r="J28" s="225">
        <v>225.87715931444</v>
      </c>
      <c r="K28" s="226">
        <v>40.594993086499144</v>
      </c>
      <c r="L28" s="164">
        <v>19.659188026829952</v>
      </c>
      <c r="M28" s="212">
        <v>17.987402179580045</v>
      </c>
      <c r="N28" s="248">
        <v>110.4442058056718</v>
      </c>
      <c r="O28" s="161">
        <v>108.65237538755285</v>
      </c>
    </row>
    <row r="29" spans="2:15" ht="6" customHeight="1">
      <c r="B29" s="193"/>
      <c r="C29" s="224"/>
      <c r="D29" s="225"/>
      <c r="E29" s="226"/>
      <c r="F29" s="224"/>
      <c r="G29" s="225"/>
      <c r="H29" s="226"/>
      <c r="I29" s="224"/>
      <c r="J29" s="225"/>
      <c r="K29" s="226"/>
      <c r="L29" s="164"/>
      <c r="M29" s="212"/>
      <c r="N29" s="248"/>
      <c r="O29" s="161"/>
    </row>
    <row r="30" spans="2:15" ht="12.75">
      <c r="B30" s="473" t="s">
        <v>235</v>
      </c>
      <c r="C30" s="224"/>
      <c r="D30" s="393">
        <v>67.040955</v>
      </c>
      <c r="E30" s="226"/>
      <c r="F30" s="224"/>
      <c r="G30" s="393">
        <v>76.402116355</v>
      </c>
      <c r="H30" s="226"/>
      <c r="I30" s="224"/>
      <c r="J30" s="393">
        <v>82.607795548</v>
      </c>
      <c r="K30" s="226"/>
      <c r="L30" s="394">
        <v>9.361161355000007</v>
      </c>
      <c r="M30" s="395">
        <v>6.205679192999995</v>
      </c>
      <c r="N30" s="396">
        <v>113.96334726287836</v>
      </c>
      <c r="O30" s="397">
        <v>108.12239174653946</v>
      </c>
    </row>
    <row r="31" spans="2:15" ht="5.25" customHeight="1" thickBot="1">
      <c r="B31" s="384"/>
      <c r="C31" s="385"/>
      <c r="D31" s="386"/>
      <c r="E31" s="387"/>
      <c r="F31" s="385"/>
      <c r="G31" s="386"/>
      <c r="H31" s="387"/>
      <c r="I31" s="385"/>
      <c r="J31" s="386"/>
      <c r="K31" s="387"/>
      <c r="L31" s="388"/>
      <c r="M31" s="389"/>
      <c r="N31" s="153"/>
      <c r="O31" s="154"/>
    </row>
    <row r="32" spans="2:16" ht="12.75">
      <c r="B32" s="268" t="s">
        <v>150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 ht="12.75">
      <c r="B33" s="268" t="s">
        <v>151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ht="12.75">
      <c r="B34" s="268" t="s">
        <v>156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 ht="12.75">
      <c r="B35" s="269" t="s">
        <v>114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20" ht="12.75">
      <c r="B36" s="403" t="s">
        <v>157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</row>
    <row r="40" spans="7:13" ht="12.75">
      <c r="G40" s="108"/>
      <c r="H40" s="108"/>
      <c r="I40" s="108"/>
      <c r="J40" s="108"/>
      <c r="K40" s="287"/>
      <c r="L40" s="108"/>
      <c r="M40" s="108"/>
    </row>
    <row r="41" ht="12.75">
      <c r="M41" s="108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104"/>
  <sheetViews>
    <sheetView showGridLines="0" workbookViewId="0" topLeftCell="A1">
      <selection activeCell="L83" sqref="L83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5" width="10.7109375" style="1" customWidth="1"/>
    <col min="6" max="6" width="10.7109375" style="24" customWidth="1"/>
    <col min="7" max="9" width="10.7109375" style="1" customWidth="1"/>
    <col min="10" max="10" width="10.140625" style="1" customWidth="1"/>
    <col min="11" max="11" width="12.7109375" style="1" customWidth="1"/>
    <col min="12" max="12" width="9.140625" style="1" customWidth="1"/>
    <col min="13" max="13" width="17.00390625" style="1" customWidth="1"/>
    <col min="14" max="16384" width="9.140625" style="1" customWidth="1"/>
  </cols>
  <sheetData>
    <row r="1" spans="2:4" ht="19.5" customHeight="1">
      <c r="B1" s="8"/>
      <c r="D1" s="8"/>
    </row>
    <row r="2" spans="2:9" ht="18">
      <c r="B2" s="477" t="s">
        <v>71</v>
      </c>
      <c r="C2" s="477"/>
      <c r="D2" s="477"/>
      <c r="E2" s="477"/>
      <c r="F2" s="477"/>
      <c r="G2" s="477"/>
      <c r="H2" s="8"/>
      <c r="I2" s="8"/>
    </row>
    <row r="3" spans="2:9" ht="13.5" thickBot="1">
      <c r="B3" s="8"/>
      <c r="C3" s="306"/>
      <c r="D3" s="8"/>
      <c r="E3" s="8"/>
      <c r="F3" s="23"/>
      <c r="G3" s="8"/>
      <c r="H3" s="173"/>
      <c r="I3" s="173" t="s">
        <v>79</v>
      </c>
    </row>
    <row r="4" spans="2:9" ht="13.5" thickBot="1">
      <c r="B4" s="185"/>
      <c r="C4" s="496">
        <v>2018</v>
      </c>
      <c r="D4" s="497"/>
      <c r="E4" s="307">
        <v>2019</v>
      </c>
      <c r="F4" s="308"/>
      <c r="G4" s="309"/>
      <c r="H4" s="309"/>
      <c r="I4" s="310"/>
    </row>
    <row r="5" spans="2:9" ht="12.75">
      <c r="B5" s="184"/>
      <c r="C5" s="311" t="s">
        <v>66</v>
      </c>
      <c r="D5" s="312" t="s">
        <v>136</v>
      </c>
      <c r="E5" s="184" t="s">
        <v>66</v>
      </c>
      <c r="F5" s="313" t="s">
        <v>4</v>
      </c>
      <c r="G5" s="314" t="s">
        <v>4</v>
      </c>
      <c r="H5" s="314" t="s">
        <v>78</v>
      </c>
      <c r="I5" s="315" t="s">
        <v>78</v>
      </c>
    </row>
    <row r="6" spans="2:9" ht="13.5" customHeight="1" thickBot="1">
      <c r="B6" s="182"/>
      <c r="C6" s="5" t="s">
        <v>67</v>
      </c>
      <c r="D6" s="181" t="s">
        <v>137</v>
      </c>
      <c r="E6" s="316" t="s">
        <v>67</v>
      </c>
      <c r="F6" s="317" t="s">
        <v>146</v>
      </c>
      <c r="G6" s="188" t="s">
        <v>147</v>
      </c>
      <c r="H6" s="172" t="s">
        <v>148</v>
      </c>
      <c r="I6" s="318" t="s">
        <v>149</v>
      </c>
    </row>
    <row r="7" spans="2:9" ht="13.5" customHeight="1" thickBot="1">
      <c r="B7" s="180"/>
      <c r="C7" s="129">
        <v>1</v>
      </c>
      <c r="D7" s="101">
        <v>2</v>
      </c>
      <c r="E7" s="319">
        <v>3</v>
      </c>
      <c r="F7" s="293" t="s">
        <v>138</v>
      </c>
      <c r="G7" s="28" t="s">
        <v>139</v>
      </c>
      <c r="H7" s="102" t="s">
        <v>140</v>
      </c>
      <c r="I7" s="320" t="s">
        <v>141</v>
      </c>
    </row>
    <row r="8" spans="2:15" ht="20.25" customHeight="1">
      <c r="B8" s="217" t="s">
        <v>6</v>
      </c>
      <c r="C8" s="130">
        <v>1314.497641409</v>
      </c>
      <c r="D8" s="219">
        <v>1403.9184984600201</v>
      </c>
      <c r="E8" s="321">
        <f>'příjmy+výdaje SR leden-aktuální'!E8</f>
        <v>1465.359071851</v>
      </c>
      <c r="F8" s="130">
        <f>E8-D8</f>
        <v>61.44057339097981</v>
      </c>
      <c r="G8" s="219">
        <f>E8-C8</f>
        <v>150.86143044200003</v>
      </c>
      <c r="H8" s="220">
        <f>E8/D8*100</f>
        <v>104.37636326171176</v>
      </c>
      <c r="I8" s="322">
        <f>E8/C8*100</f>
        <v>111.4767364877348</v>
      </c>
      <c r="J8" s="323"/>
      <c r="K8" s="191"/>
      <c r="L8" s="8"/>
      <c r="M8" s="8"/>
      <c r="N8" s="8"/>
      <c r="O8" s="8"/>
    </row>
    <row r="9" spans="2:11" ht="12.75">
      <c r="B9" s="11" t="s">
        <v>7</v>
      </c>
      <c r="C9" s="43"/>
      <c r="D9" s="38"/>
      <c r="E9" s="324"/>
      <c r="F9" s="43"/>
      <c r="G9" s="38"/>
      <c r="H9" s="121"/>
      <c r="I9" s="325"/>
      <c r="J9" s="326"/>
      <c r="K9" s="191"/>
    </row>
    <row r="10" spans="2:11" ht="18" customHeight="1">
      <c r="B10" s="14" t="s">
        <v>8</v>
      </c>
      <c r="C10" s="46">
        <v>1219.234484835</v>
      </c>
      <c r="D10" s="41">
        <v>1238.9234377461</v>
      </c>
      <c r="E10" s="327">
        <f>'příjmy+výdaje SR leden-aktuální'!E10</f>
        <v>1325.356522853</v>
      </c>
      <c r="F10" s="198">
        <f>E10-D10</f>
        <v>86.43308510689985</v>
      </c>
      <c r="G10" s="41">
        <f>E10-C10</f>
        <v>106.12203801799978</v>
      </c>
      <c r="H10" s="118">
        <f>E10/D10*100</f>
        <v>106.97646702560914</v>
      </c>
      <c r="I10" s="328">
        <f>E10/C10*100</f>
        <v>108.70398921109596</v>
      </c>
      <c r="J10" s="329"/>
      <c r="K10" s="191"/>
    </row>
    <row r="11" spans="2:11" ht="18" customHeight="1">
      <c r="B11" s="171" t="s">
        <v>9</v>
      </c>
      <c r="C11" s="53">
        <v>722.293925283</v>
      </c>
      <c r="D11" s="42">
        <v>725.8164761346502</v>
      </c>
      <c r="E11" s="330">
        <f>'příjmy+výdaje SR leden-aktuální'!E11</f>
        <v>768.940220889</v>
      </c>
      <c r="F11" s="53">
        <f>E11-D11</f>
        <v>43.12374475434979</v>
      </c>
      <c r="G11" s="42">
        <f>E11-C11</f>
        <v>46.64629560599997</v>
      </c>
      <c r="H11" s="170">
        <f>E11/D11*100</f>
        <v>105.9414116615272</v>
      </c>
      <c r="I11" s="331">
        <f>E11/C11*100</f>
        <v>106.45807668778657</v>
      </c>
      <c r="J11" s="332"/>
      <c r="K11" s="67"/>
    </row>
    <row r="12" spans="2:11" ht="12.75">
      <c r="B12" s="11" t="s">
        <v>10</v>
      </c>
      <c r="C12" s="43"/>
      <c r="D12" s="38"/>
      <c r="E12" s="324"/>
      <c r="F12" s="43"/>
      <c r="G12" s="38"/>
      <c r="H12" s="116"/>
      <c r="I12" s="333"/>
      <c r="J12" s="326"/>
      <c r="K12" s="67"/>
    </row>
    <row r="13" spans="2:11" ht="12.75">
      <c r="B13" s="11" t="s">
        <v>11</v>
      </c>
      <c r="C13" s="43">
        <v>280.9</v>
      </c>
      <c r="D13" s="38">
        <v>278.97795266644</v>
      </c>
      <c r="E13" s="324">
        <f>'příjmy+výdaje SR leden-aktuální'!E13</f>
        <v>297.9</v>
      </c>
      <c r="F13" s="43">
        <f aca="true" t="shared" si="0" ref="F13:F34">E13-D13</f>
        <v>18.922047333559988</v>
      </c>
      <c r="G13" s="38">
        <f aca="true" t="shared" si="1" ref="G13:G34">E13-C13</f>
        <v>17</v>
      </c>
      <c r="H13" s="116">
        <f aca="true" t="shared" si="2" ref="H13:H34">E13/D13*100</f>
        <v>106.78263180036458</v>
      </c>
      <c r="I13" s="333">
        <f aca="true" t="shared" si="3" ref="I13:I34">E13/C13*100</f>
        <v>106.05197579209684</v>
      </c>
      <c r="J13" s="326"/>
      <c r="K13" s="67"/>
    </row>
    <row r="14" spans="2:11" ht="12.75">
      <c r="B14" s="168" t="s">
        <v>12</v>
      </c>
      <c r="C14" s="43">
        <v>154.7</v>
      </c>
      <c r="D14" s="37">
        <v>159.28040194969998</v>
      </c>
      <c r="E14" s="324">
        <f>'příjmy+výdaje SR leden-aktuální'!E14</f>
        <v>157.4</v>
      </c>
      <c r="F14" s="43">
        <f t="shared" si="0"/>
        <v>-1.8804019496999729</v>
      </c>
      <c r="G14" s="37">
        <f t="shared" si="1"/>
        <v>2.700000000000017</v>
      </c>
      <c r="H14" s="116">
        <f t="shared" si="2"/>
        <v>98.81943922373212</v>
      </c>
      <c r="I14" s="333">
        <f t="shared" si="3"/>
        <v>101.74531351001941</v>
      </c>
      <c r="J14" s="326"/>
      <c r="K14" s="67"/>
    </row>
    <row r="15" spans="2:11" ht="12.75">
      <c r="B15" s="9" t="s">
        <v>13</v>
      </c>
      <c r="C15" s="43">
        <v>81.9</v>
      </c>
      <c r="D15" s="37">
        <v>81.83003551712001</v>
      </c>
      <c r="E15" s="324">
        <f>'příjmy+výdaje SR leden-aktuální'!E15</f>
        <v>83.8</v>
      </c>
      <c r="F15" s="43">
        <f t="shared" si="0"/>
        <v>1.9699644828799876</v>
      </c>
      <c r="G15" s="37">
        <f t="shared" si="1"/>
        <v>1.8999999999999915</v>
      </c>
      <c r="H15" s="116">
        <f t="shared" si="2"/>
        <v>102.4073855894488</v>
      </c>
      <c r="I15" s="333">
        <f t="shared" si="3"/>
        <v>102.31990231990231</v>
      </c>
      <c r="J15" s="326"/>
      <c r="K15" s="67"/>
    </row>
    <row r="16" spans="2:11" ht="12.75">
      <c r="B16" s="10" t="s">
        <v>14</v>
      </c>
      <c r="C16" s="43">
        <v>55.5</v>
      </c>
      <c r="D16" s="37">
        <v>58.81111320525</v>
      </c>
      <c r="E16" s="324">
        <f>'příjmy+výdaje SR leden-aktuální'!E16</f>
        <v>56.1</v>
      </c>
      <c r="F16" s="43">
        <f t="shared" si="0"/>
        <v>-2.711113205250001</v>
      </c>
      <c r="G16" s="37">
        <f t="shared" si="1"/>
        <v>0.6000000000000014</v>
      </c>
      <c r="H16" s="116">
        <f t="shared" si="2"/>
        <v>95.39013452136462</v>
      </c>
      <c r="I16" s="333">
        <f t="shared" si="3"/>
        <v>101.0810810810811</v>
      </c>
      <c r="J16" s="326"/>
      <c r="K16" s="191"/>
    </row>
    <row r="17" spans="2:11" ht="12.75">
      <c r="B17" s="10" t="s">
        <v>15</v>
      </c>
      <c r="C17" s="43">
        <v>1.9</v>
      </c>
      <c r="D17" s="37">
        <v>2.19376705855</v>
      </c>
      <c r="E17" s="324">
        <f>'příjmy+výdaje SR leden-aktuální'!E17</f>
        <v>2.1</v>
      </c>
      <c r="F17" s="43">
        <f t="shared" si="0"/>
        <v>-0.09376705855000012</v>
      </c>
      <c r="G17" s="37">
        <f t="shared" si="1"/>
        <v>0.20000000000000018</v>
      </c>
      <c r="H17" s="116">
        <f t="shared" si="2"/>
        <v>95.72575136523488</v>
      </c>
      <c r="I17" s="333">
        <f t="shared" si="3"/>
        <v>110.5263157894737</v>
      </c>
      <c r="J17" s="326"/>
      <c r="K17" s="191"/>
    </row>
    <row r="18" spans="2:13" ht="12.75">
      <c r="B18" s="11" t="s">
        <v>16</v>
      </c>
      <c r="C18" s="43">
        <v>118.4</v>
      </c>
      <c r="D18" s="37">
        <v>117.45542331909</v>
      </c>
      <c r="E18" s="324">
        <f>'příjmy+výdaje SR leden-aktuální'!E18</f>
        <v>124.4</v>
      </c>
      <c r="F18" s="43">
        <f t="shared" si="0"/>
        <v>6.944576680910004</v>
      </c>
      <c r="G18" s="37">
        <f t="shared" si="1"/>
        <v>6</v>
      </c>
      <c r="H18" s="116">
        <f t="shared" si="2"/>
        <v>105.91252109495511</v>
      </c>
      <c r="I18" s="333">
        <f t="shared" si="3"/>
        <v>105.06756756756756</v>
      </c>
      <c r="J18" s="326"/>
      <c r="K18" s="67"/>
      <c r="L18" s="8"/>
      <c r="M18" s="8"/>
    </row>
    <row r="19" spans="2:13" ht="12.75">
      <c r="B19" s="11" t="s">
        <v>17</v>
      </c>
      <c r="C19" s="43">
        <v>145.4</v>
      </c>
      <c r="D19" s="37">
        <v>146.54291991181</v>
      </c>
      <c r="E19" s="324">
        <f>'příjmy+výdaje SR leden-aktuální'!E19</f>
        <v>165.6</v>
      </c>
      <c r="F19" s="43">
        <f t="shared" si="0"/>
        <v>19.05708008818999</v>
      </c>
      <c r="G19" s="37">
        <f t="shared" si="1"/>
        <v>20.19999999999999</v>
      </c>
      <c r="H19" s="116">
        <f t="shared" si="2"/>
        <v>113.00443590154924</v>
      </c>
      <c r="I19" s="333">
        <f t="shared" si="3"/>
        <v>113.8927097661623</v>
      </c>
      <c r="J19" s="326"/>
      <c r="K19" s="67"/>
      <c r="L19" s="8"/>
      <c r="M19" s="8"/>
    </row>
    <row r="20" spans="2:13" ht="12.75">
      <c r="B20" s="11" t="s">
        <v>18</v>
      </c>
      <c r="C20" s="43">
        <v>10.7</v>
      </c>
      <c r="D20" s="37">
        <v>12.4049532728</v>
      </c>
      <c r="E20" s="324">
        <f>'příjmy+výdaje SR leden-aktuální'!E20</f>
        <v>12</v>
      </c>
      <c r="F20" s="43">
        <f t="shared" si="0"/>
        <v>-0.40495327280000026</v>
      </c>
      <c r="G20" s="37">
        <f t="shared" si="1"/>
        <v>1.3000000000000007</v>
      </c>
      <c r="H20" s="116">
        <f t="shared" si="2"/>
        <v>96.7355518082609</v>
      </c>
      <c r="I20" s="333">
        <f t="shared" si="3"/>
        <v>112.14953271028038</v>
      </c>
      <c r="J20" s="326"/>
      <c r="K20" s="67"/>
      <c r="L20" s="334"/>
      <c r="M20" s="8"/>
    </row>
    <row r="21" spans="2:13" ht="12.75">
      <c r="B21" s="189" t="s">
        <v>19</v>
      </c>
      <c r="C21" s="43">
        <v>127.9</v>
      </c>
      <c r="D21" s="37">
        <v>127.82587992236</v>
      </c>
      <c r="E21" s="324">
        <f>'příjmy+výdaje SR leden-aktuální'!E21</f>
        <v>146.2</v>
      </c>
      <c r="F21" s="43">
        <f t="shared" si="0"/>
        <v>18.374120077639986</v>
      </c>
      <c r="G21" s="37">
        <f t="shared" si="1"/>
        <v>18.299999999999983</v>
      </c>
      <c r="H21" s="116">
        <f t="shared" si="2"/>
        <v>114.37433490682811</v>
      </c>
      <c r="I21" s="333">
        <f t="shared" si="3"/>
        <v>114.30805316653634</v>
      </c>
      <c r="J21" s="326"/>
      <c r="K21" s="67"/>
      <c r="L21" s="8"/>
      <c r="M21" s="8"/>
    </row>
    <row r="22" spans="2:13" ht="12.75">
      <c r="B22" s="189" t="s">
        <v>20</v>
      </c>
      <c r="C22" s="43">
        <v>6.8</v>
      </c>
      <c r="D22" s="37">
        <v>6.31208671665</v>
      </c>
      <c r="E22" s="324">
        <f>'příjmy+výdaje SR leden-aktuální'!E22</f>
        <v>7.4</v>
      </c>
      <c r="F22" s="43">
        <f t="shared" si="0"/>
        <v>1.0879132833500007</v>
      </c>
      <c r="G22" s="37">
        <f t="shared" si="1"/>
        <v>0.6000000000000005</v>
      </c>
      <c r="H22" s="116">
        <f t="shared" si="2"/>
        <v>117.23539824762399</v>
      </c>
      <c r="I22" s="333">
        <f t="shared" si="3"/>
        <v>108.82352941176472</v>
      </c>
      <c r="J22" s="326"/>
      <c r="K22" s="67"/>
      <c r="L22" s="8"/>
      <c r="M22" s="8"/>
    </row>
    <row r="23" spans="2:13" ht="12.75" hidden="1">
      <c r="B23" s="11" t="s">
        <v>21</v>
      </c>
      <c r="C23" s="289">
        <v>1.420502</v>
      </c>
      <c r="D23" s="37">
        <v>1.27332392074</v>
      </c>
      <c r="E23" s="324" t="e">
        <f>'příjmy+výdaje SR leden-aktuální'!#REF!</f>
        <v>#REF!</v>
      </c>
      <c r="F23" s="43" t="e">
        <f t="shared" si="0"/>
        <v>#REF!</v>
      </c>
      <c r="G23" s="37" t="e">
        <f t="shared" si="1"/>
        <v>#REF!</v>
      </c>
      <c r="H23" s="116" t="e">
        <f t="shared" si="2"/>
        <v>#REF!</v>
      </c>
      <c r="I23" s="333" t="e">
        <f t="shared" si="3"/>
        <v>#REF!</v>
      </c>
      <c r="J23" s="326"/>
      <c r="K23" s="335"/>
      <c r="L23" s="8"/>
      <c r="M23" s="336"/>
    </row>
    <row r="24" spans="2:13" ht="12.75">
      <c r="B24" s="11" t="s">
        <v>22</v>
      </c>
      <c r="C24" s="43">
        <v>12</v>
      </c>
      <c r="D24" s="37">
        <v>13.635533123170001</v>
      </c>
      <c r="E24" s="324">
        <f>'příjmy+výdaje SR leden-aktuální'!E23</f>
        <v>12.3</v>
      </c>
      <c r="F24" s="43">
        <f t="shared" si="0"/>
        <v>-1.3355331231700003</v>
      </c>
      <c r="G24" s="37">
        <f t="shared" si="1"/>
        <v>0.3000000000000007</v>
      </c>
      <c r="H24" s="116">
        <f t="shared" si="2"/>
        <v>90.20549390254047</v>
      </c>
      <c r="I24" s="333">
        <f t="shared" si="3"/>
        <v>102.50000000000001</v>
      </c>
      <c r="J24" s="326"/>
      <c r="K24" s="67"/>
      <c r="L24" s="8"/>
      <c r="M24" s="8"/>
    </row>
    <row r="25" spans="2:13" ht="12.75">
      <c r="B25" s="11" t="s">
        <v>23</v>
      </c>
      <c r="C25" s="43">
        <v>0</v>
      </c>
      <c r="D25" s="37">
        <v>0.00321932585</v>
      </c>
      <c r="E25" s="324">
        <f>'příjmy+výdaje SR leden-aktuální'!E24</f>
        <v>0</v>
      </c>
      <c r="F25" s="43">
        <f t="shared" si="0"/>
        <v>-0.00321932585</v>
      </c>
      <c r="G25" s="37">
        <f t="shared" si="1"/>
        <v>0</v>
      </c>
      <c r="H25" s="116">
        <f t="shared" si="2"/>
        <v>0</v>
      </c>
      <c r="I25" s="333" t="e">
        <f t="shared" si="3"/>
        <v>#DIV/0!</v>
      </c>
      <c r="J25" s="326"/>
      <c r="K25" s="67"/>
      <c r="L25" s="8"/>
      <c r="M25" s="8"/>
    </row>
    <row r="26" spans="2:13" ht="12.75">
      <c r="B26" s="189" t="s">
        <v>24</v>
      </c>
      <c r="C26" s="43">
        <v>0</v>
      </c>
      <c r="D26" s="37">
        <v>0.00202033007</v>
      </c>
      <c r="E26" s="324">
        <f>'příjmy+výdaje SR leden-aktuální'!E25</f>
        <v>0</v>
      </c>
      <c r="F26" s="43">
        <f t="shared" si="0"/>
        <v>-0.00202033007</v>
      </c>
      <c r="G26" s="37">
        <f t="shared" si="1"/>
        <v>0</v>
      </c>
      <c r="H26" s="116">
        <f t="shared" si="2"/>
        <v>0</v>
      </c>
      <c r="I26" s="333" t="e">
        <f t="shared" si="3"/>
        <v>#DIV/0!</v>
      </c>
      <c r="J26" s="326"/>
      <c r="K26" s="67"/>
      <c r="L26" s="8"/>
      <c r="M26" s="8"/>
    </row>
    <row r="27" spans="2:13" ht="12.75">
      <c r="B27" s="189" t="s">
        <v>113</v>
      </c>
      <c r="C27" s="43">
        <v>12</v>
      </c>
      <c r="D27" s="37">
        <v>13.63029346725</v>
      </c>
      <c r="E27" s="324">
        <f>'příjmy+výdaje SR leden-aktuální'!E26</f>
        <v>12.3</v>
      </c>
      <c r="F27" s="43">
        <f t="shared" si="0"/>
        <v>-1.3302934672499998</v>
      </c>
      <c r="G27" s="37">
        <f t="shared" si="1"/>
        <v>0.3000000000000007</v>
      </c>
      <c r="H27" s="116">
        <f t="shared" si="2"/>
        <v>90.24017002681312</v>
      </c>
      <c r="I27" s="333">
        <f t="shared" si="3"/>
        <v>102.50000000000001</v>
      </c>
      <c r="J27" s="326"/>
      <c r="K27" s="337"/>
      <c r="L27" s="8"/>
      <c r="M27" s="8"/>
    </row>
    <row r="28" spans="2:13" ht="12.75">
      <c r="B28" s="11" t="s">
        <v>108</v>
      </c>
      <c r="C28" s="43">
        <v>1.55</v>
      </c>
      <c r="D28" s="37">
        <v>1.645861</v>
      </c>
      <c r="E28" s="324">
        <f>'příjmy+výdaje SR leden-aktuální'!E27</f>
        <v>1.55</v>
      </c>
      <c r="F28" s="43">
        <f t="shared" si="0"/>
        <v>-0.09586099999999997</v>
      </c>
      <c r="G28" s="37">
        <f t="shared" si="1"/>
        <v>0</v>
      </c>
      <c r="H28" s="116">
        <f t="shared" si="2"/>
        <v>94.17563208557709</v>
      </c>
      <c r="I28" s="333">
        <f t="shared" si="3"/>
        <v>100</v>
      </c>
      <c r="J28" s="326"/>
      <c r="K28" s="67"/>
      <c r="L28" s="8"/>
      <c r="M28" s="8"/>
    </row>
    <row r="29" spans="2:13" ht="12.75">
      <c r="B29" s="11" t="s">
        <v>25</v>
      </c>
      <c r="C29" s="43">
        <v>0.2</v>
      </c>
      <c r="D29" s="37">
        <v>0.41296506832</v>
      </c>
      <c r="E29" s="324">
        <f>'příjmy+výdaje SR leden-aktuální'!E28</f>
        <v>0.3</v>
      </c>
      <c r="F29" s="43">
        <f t="shared" si="0"/>
        <v>-0.11296506832000003</v>
      </c>
      <c r="G29" s="37">
        <f t="shared" si="1"/>
        <v>0.09999999999999998</v>
      </c>
      <c r="H29" s="116">
        <f t="shared" si="2"/>
        <v>72.64536955158027</v>
      </c>
      <c r="I29" s="333">
        <f t="shared" si="3"/>
        <v>149.99999999999997</v>
      </c>
      <c r="J29" s="326"/>
      <c r="K29" s="67"/>
      <c r="L29" s="8"/>
      <c r="M29" s="8"/>
    </row>
    <row r="30" spans="2:13" ht="12.75">
      <c r="B30" s="12" t="s">
        <v>127</v>
      </c>
      <c r="C30" s="43">
        <v>4.8</v>
      </c>
      <c r="D30" s="37">
        <v>4.69314774496</v>
      </c>
      <c r="E30" s="324">
        <f>'příjmy+výdaje SR leden-aktuální'!E29</f>
        <v>4.8</v>
      </c>
      <c r="F30" s="43">
        <f t="shared" si="0"/>
        <v>0.10685225503999973</v>
      </c>
      <c r="G30" s="37">
        <f t="shared" si="1"/>
        <v>0</v>
      </c>
      <c r="H30" s="116">
        <f t="shared" si="2"/>
        <v>102.27677160078221</v>
      </c>
      <c r="I30" s="333">
        <f t="shared" si="3"/>
        <v>100</v>
      </c>
      <c r="J30" s="326"/>
      <c r="K30" s="67"/>
      <c r="L30" s="8"/>
      <c r="M30" s="8"/>
    </row>
    <row r="31" spans="2:13" ht="12.75">
      <c r="B31" s="11" t="s">
        <v>128</v>
      </c>
      <c r="C31" s="43">
        <v>4.343925283000044</v>
      </c>
      <c r="D31" s="37">
        <v>3.172271351160213</v>
      </c>
      <c r="E31" s="324">
        <f>'příjmy+výdaje SR leden-aktuální'!E30</f>
        <v>4.690220889000032</v>
      </c>
      <c r="F31" s="43">
        <f t="shared" si="0"/>
        <v>1.5179495378398187</v>
      </c>
      <c r="G31" s="37">
        <f t="shared" si="1"/>
        <v>0.34629560599998754</v>
      </c>
      <c r="H31" s="116">
        <f t="shared" si="2"/>
        <v>147.85055784350385</v>
      </c>
      <c r="I31" s="333">
        <f t="shared" si="3"/>
        <v>107.97195125236652</v>
      </c>
      <c r="J31" s="326"/>
      <c r="K31" s="67"/>
      <c r="L31" s="8"/>
      <c r="M31" s="8"/>
    </row>
    <row r="32" spans="2:13" s="13" customFormat="1" ht="18" customHeight="1">
      <c r="B32" s="171" t="s">
        <v>26</v>
      </c>
      <c r="C32" s="56">
        <v>496.940559552</v>
      </c>
      <c r="D32" s="45">
        <v>513.1069616114501</v>
      </c>
      <c r="E32" s="338">
        <f>'příjmy+výdaje SR leden-aktuální'!E31</f>
        <v>556.416301964</v>
      </c>
      <c r="F32" s="56">
        <f t="shared" si="0"/>
        <v>43.30934035254995</v>
      </c>
      <c r="G32" s="45">
        <f t="shared" si="1"/>
        <v>59.47574241199999</v>
      </c>
      <c r="H32" s="170">
        <f t="shared" si="2"/>
        <v>108.4406066556832</v>
      </c>
      <c r="I32" s="331">
        <f t="shared" si="3"/>
        <v>111.96838158382934</v>
      </c>
      <c r="J32" s="339"/>
      <c r="K32" s="340"/>
      <c r="L32" s="341"/>
      <c r="M32" s="342"/>
    </row>
    <row r="33" spans="2:13" ht="13.5">
      <c r="B33" s="11" t="s">
        <v>27</v>
      </c>
      <c r="C33" s="43">
        <v>443.688485533</v>
      </c>
      <c r="D33" s="38">
        <v>456.24009238930495</v>
      </c>
      <c r="E33" s="324">
        <f>'příjmy+výdaje SR leden-aktuální'!E32</f>
        <v>494.646149702</v>
      </c>
      <c r="F33" s="43">
        <f t="shared" si="0"/>
        <v>38.406057312695054</v>
      </c>
      <c r="G33" s="38">
        <f t="shared" si="1"/>
        <v>50.957664169</v>
      </c>
      <c r="H33" s="116">
        <f t="shared" si="2"/>
        <v>108.4179487847209</v>
      </c>
      <c r="I33" s="333">
        <f t="shared" si="3"/>
        <v>111.4850093771951</v>
      </c>
      <c r="J33" s="326"/>
      <c r="K33" s="343"/>
      <c r="L33" s="341"/>
      <c r="M33" s="8"/>
    </row>
    <row r="34" spans="2:12" ht="18" customHeight="1">
      <c r="B34" s="14" t="s">
        <v>28</v>
      </c>
      <c r="C34" s="46">
        <v>95.26315657399999</v>
      </c>
      <c r="D34" s="47">
        <v>164.99506071392003</v>
      </c>
      <c r="E34" s="327">
        <f>'příjmy+výdaje SR leden-aktuální'!E33</f>
        <v>140.002548998</v>
      </c>
      <c r="F34" s="46">
        <f t="shared" si="0"/>
        <v>-24.992511715920017</v>
      </c>
      <c r="G34" s="47">
        <f t="shared" si="1"/>
        <v>44.739392424000016</v>
      </c>
      <c r="H34" s="118">
        <f t="shared" si="2"/>
        <v>84.8525697631314</v>
      </c>
      <c r="I34" s="328">
        <f t="shared" si="3"/>
        <v>146.9640037481297</v>
      </c>
      <c r="J34" s="329"/>
      <c r="K34" s="67"/>
      <c r="L34" s="67"/>
    </row>
    <row r="35" spans="2:12" ht="12.75">
      <c r="B35" s="11" t="s">
        <v>10</v>
      </c>
      <c r="C35" s="43"/>
      <c r="D35" s="38"/>
      <c r="E35" s="324"/>
      <c r="F35" s="43"/>
      <c r="G35" s="38"/>
      <c r="H35" s="116"/>
      <c r="I35" s="333"/>
      <c r="J35" s="192"/>
      <c r="K35" s="21"/>
      <c r="L35" s="192"/>
    </row>
    <row r="36" spans="2:12" ht="12.75">
      <c r="B36" s="15" t="s">
        <v>29</v>
      </c>
      <c r="C36" s="54">
        <v>92.18824477400001</v>
      </c>
      <c r="D36" s="50">
        <v>159.26330449815998</v>
      </c>
      <c r="E36" s="344">
        <f>'příjmy+výdaje SR leden-aktuální'!E35</f>
        <v>115.414799138</v>
      </c>
      <c r="F36" s="71">
        <f aca="true" t="shared" si="4" ref="F36:F44">E36-D36</f>
        <v>-43.848505360159976</v>
      </c>
      <c r="G36" s="50">
        <f aca="true" t="shared" si="5" ref="G36:G44">E36-C36</f>
        <v>23.226554363999995</v>
      </c>
      <c r="H36" s="123">
        <f aca="true" t="shared" si="6" ref="H36:H44">E36/D36*100</f>
        <v>72.46791688874787</v>
      </c>
      <c r="I36" s="345">
        <f aca="true" t="shared" si="7" ref="I36:I44">E36/C36*100</f>
        <v>125.1947028831496</v>
      </c>
      <c r="J36" s="346"/>
      <c r="K36" s="21"/>
      <c r="L36" s="192"/>
    </row>
    <row r="37" spans="2:12" ht="12.75">
      <c r="B37" s="15" t="s">
        <v>132</v>
      </c>
      <c r="C37" s="54">
        <v>70.21729059</v>
      </c>
      <c r="D37" s="50">
        <v>119.40801098865002</v>
      </c>
      <c r="E37" s="344">
        <f>'příjmy+výdaje SR leden-aktuální'!E36</f>
        <v>92.483425587</v>
      </c>
      <c r="F37" s="71">
        <f t="shared" si="4"/>
        <v>-26.92458540165002</v>
      </c>
      <c r="G37" s="50">
        <f t="shared" si="5"/>
        <v>22.266134996999995</v>
      </c>
      <c r="H37" s="123">
        <f t="shared" si="6"/>
        <v>77.45160883367427</v>
      </c>
      <c r="I37" s="345">
        <f t="shared" si="7"/>
        <v>131.71033061787068</v>
      </c>
      <c r="J37" s="347"/>
      <c r="K37" s="348"/>
      <c r="L37" s="192"/>
    </row>
    <row r="38" spans="2:12" ht="12.75" hidden="1">
      <c r="B38" s="16" t="s">
        <v>30</v>
      </c>
      <c r="C38" s="54"/>
      <c r="D38" s="50"/>
      <c r="E38" s="344" t="e">
        <f>'příjmy+výdaje SR leden-aktuální'!#REF!</f>
        <v>#REF!</v>
      </c>
      <c r="F38" s="71" t="e">
        <f t="shared" si="4"/>
        <v>#REF!</v>
      </c>
      <c r="G38" s="50" t="e">
        <f t="shared" si="5"/>
        <v>#REF!</v>
      </c>
      <c r="H38" s="123" t="e">
        <f t="shared" si="6"/>
        <v>#REF!</v>
      </c>
      <c r="I38" s="345" t="e">
        <f t="shared" si="7"/>
        <v>#REF!</v>
      </c>
      <c r="J38" s="346"/>
      <c r="K38" s="348"/>
      <c r="L38" s="192"/>
    </row>
    <row r="39" spans="2:12" ht="12.75">
      <c r="B39" s="16" t="s">
        <v>31</v>
      </c>
      <c r="C39" s="54">
        <v>1.19418</v>
      </c>
      <c r="D39" s="50">
        <v>1.1527607807</v>
      </c>
      <c r="E39" s="344">
        <f>'příjmy+výdaje SR leden-aktuální'!E37</f>
        <v>1.13442</v>
      </c>
      <c r="F39" s="71">
        <f t="shared" si="4"/>
        <v>-0.018340780700000003</v>
      </c>
      <c r="G39" s="50">
        <f t="shared" si="5"/>
        <v>-0.059760000000000035</v>
      </c>
      <c r="H39" s="123">
        <f t="shared" si="6"/>
        <v>98.4089690587094</v>
      </c>
      <c r="I39" s="345">
        <f t="shared" si="7"/>
        <v>94.99572928704215</v>
      </c>
      <c r="J39" s="346"/>
      <c r="K39" s="207"/>
      <c r="L39" s="192"/>
    </row>
    <row r="40" spans="2:11" ht="12.75" hidden="1">
      <c r="B40" s="16" t="s">
        <v>32</v>
      </c>
      <c r="C40" s="54">
        <v>0.31</v>
      </c>
      <c r="D40" s="50">
        <v>0.21886923502000002</v>
      </c>
      <c r="E40" s="344" t="e">
        <f>'příjmy+výdaje SR leden-aktuální'!#REF!</f>
        <v>#REF!</v>
      </c>
      <c r="F40" s="71" t="e">
        <f t="shared" si="4"/>
        <v>#REF!</v>
      </c>
      <c r="G40" s="50" t="e">
        <f t="shared" si="5"/>
        <v>#REF!</v>
      </c>
      <c r="H40" s="123" t="e">
        <f t="shared" si="6"/>
        <v>#REF!</v>
      </c>
      <c r="I40" s="345" t="e">
        <f t="shared" si="7"/>
        <v>#REF!</v>
      </c>
      <c r="J40" s="346"/>
      <c r="K40" s="348"/>
    </row>
    <row r="41" spans="2:11" ht="12.75">
      <c r="B41" s="215" t="s">
        <v>126</v>
      </c>
      <c r="C41" s="54">
        <v>1.656</v>
      </c>
      <c r="D41" s="50">
        <v>1.7254826804899999</v>
      </c>
      <c r="E41" s="344">
        <f>'příjmy+výdaje SR leden-aktuální'!E38</f>
        <v>1.68</v>
      </c>
      <c r="F41" s="71">
        <f t="shared" si="4"/>
        <v>-0.04548268048999993</v>
      </c>
      <c r="G41" s="50">
        <f t="shared" si="5"/>
        <v>0.02400000000000002</v>
      </c>
      <c r="H41" s="123">
        <f t="shared" si="6"/>
        <v>97.36406044498321</v>
      </c>
      <c r="I41" s="345">
        <f t="shared" si="7"/>
        <v>101.44927536231884</v>
      </c>
      <c r="J41" s="346"/>
      <c r="K41" s="348"/>
    </row>
    <row r="42" spans="2:11" ht="12.75">
      <c r="B42" s="15" t="s">
        <v>33</v>
      </c>
      <c r="C42" s="54">
        <v>0.3465</v>
      </c>
      <c r="D42" s="50">
        <v>0.6318006327299998</v>
      </c>
      <c r="E42" s="344">
        <f>'příjmy+výdaje SR leden-aktuální'!E39</f>
        <v>3.5265</v>
      </c>
      <c r="F42" s="71">
        <f t="shared" si="4"/>
        <v>2.8946993672700003</v>
      </c>
      <c r="G42" s="50">
        <f t="shared" si="5"/>
        <v>3.18</v>
      </c>
      <c r="H42" s="123">
        <f t="shared" si="6"/>
        <v>558.1665825122798</v>
      </c>
      <c r="I42" s="345">
        <f t="shared" si="7"/>
        <v>1017.7489177489178</v>
      </c>
      <c r="J42" s="346"/>
      <c r="K42" s="348"/>
    </row>
    <row r="43" spans="2:11" ht="12.75">
      <c r="B43" s="15" t="s">
        <v>34</v>
      </c>
      <c r="C43" s="54">
        <v>0</v>
      </c>
      <c r="D43" s="50">
        <v>7.622044E-05</v>
      </c>
      <c r="E43" s="344">
        <f>'příjmy+výdaje SR leden-aktuální'!E40</f>
        <v>0</v>
      </c>
      <c r="F43" s="71">
        <f t="shared" si="4"/>
        <v>-7.622044E-05</v>
      </c>
      <c r="G43" s="50">
        <f t="shared" si="5"/>
        <v>0</v>
      </c>
      <c r="H43" s="123">
        <f t="shared" si="6"/>
        <v>0</v>
      </c>
      <c r="I43" s="345" t="e">
        <f t="shared" si="7"/>
        <v>#DIV/0!</v>
      </c>
      <c r="J43" s="346"/>
      <c r="K43" s="349"/>
    </row>
    <row r="44" spans="2:11" ht="13.5" thickBot="1">
      <c r="B44" s="216" t="s">
        <v>35</v>
      </c>
      <c r="C44" s="55">
        <v>2.7284118</v>
      </c>
      <c r="D44" s="51">
        <v>5.099879362589999</v>
      </c>
      <c r="E44" s="350">
        <f>'příjmy+výdaje SR leden-aktuální'!E41</f>
        <v>21.06124986</v>
      </c>
      <c r="F44" s="351">
        <f t="shared" si="4"/>
        <v>15.961370497410002</v>
      </c>
      <c r="G44" s="51">
        <f t="shared" si="5"/>
        <v>18.33283806</v>
      </c>
      <c r="H44" s="167">
        <f t="shared" si="6"/>
        <v>412.97545221351936</v>
      </c>
      <c r="I44" s="352">
        <f t="shared" si="7"/>
        <v>771.9234266616206</v>
      </c>
      <c r="J44" s="346"/>
      <c r="K44" s="348"/>
    </row>
    <row r="45" spans="2:11" ht="12.75" customHeight="1" hidden="1">
      <c r="B45" s="15" t="s">
        <v>36</v>
      </c>
      <c r="C45" s="54"/>
      <c r="D45" s="61" t="e">
        <f>C45/#REF!*100</f>
        <v>#REF!</v>
      </c>
      <c r="E45" s="48">
        <v>12.938761375</v>
      </c>
      <c r="F45" s="50">
        <v>0.003</v>
      </c>
      <c r="G45" s="50">
        <v>0.0003320585</v>
      </c>
      <c r="H45" s="123">
        <f>G45/F45*100</f>
        <v>11.068616666666665</v>
      </c>
      <c r="I45" s="123" t="e">
        <f>G45/C45*100</f>
        <v>#DIV/0!</v>
      </c>
      <c r="J45" s="346"/>
      <c r="K45" s="21"/>
    </row>
    <row r="46" spans="2:11" ht="12.75" customHeight="1" hidden="1">
      <c r="B46" s="16" t="s">
        <v>37</v>
      </c>
      <c r="C46" s="54"/>
      <c r="D46" s="61" t="e">
        <f>C46/#REF!*100</f>
        <v>#REF!</v>
      </c>
      <c r="E46" s="48">
        <v>0.172516</v>
      </c>
      <c r="F46" s="50">
        <v>0.172516</v>
      </c>
      <c r="G46" s="50">
        <v>0</v>
      </c>
      <c r="H46" s="123">
        <f>G46/F46*100</f>
        <v>0</v>
      </c>
      <c r="I46" s="123" t="e">
        <f>G46/C46*100</f>
        <v>#DIV/0!</v>
      </c>
      <c r="J46" s="346"/>
      <c r="K46" s="21"/>
    </row>
    <row r="47" spans="2:11" ht="12.75">
      <c r="B47" s="17" t="s">
        <v>129</v>
      </c>
      <c r="C47" s="208"/>
      <c r="D47" s="209"/>
      <c r="E47" s="208"/>
      <c r="F47" s="210"/>
      <c r="G47" s="210"/>
      <c r="H47" s="211"/>
      <c r="I47" s="211"/>
      <c r="J47" s="346"/>
      <c r="K47" s="207"/>
    </row>
    <row r="48" spans="2:11" ht="12.75" customHeight="1">
      <c r="B48" s="19"/>
      <c r="C48" s="19"/>
      <c r="D48" s="19"/>
      <c r="E48" s="22"/>
      <c r="F48" s="23"/>
      <c r="G48" s="8"/>
      <c r="H48" s="8"/>
      <c r="I48" s="8"/>
      <c r="J48" s="192"/>
      <c r="K48" s="192"/>
    </row>
    <row r="49" spans="2:10" ht="12.75" customHeight="1">
      <c r="B49" s="17"/>
      <c r="C49" s="19"/>
      <c r="D49" s="19"/>
      <c r="E49" s="18"/>
      <c r="J49" s="192"/>
    </row>
    <row r="50" spans="3:10" ht="12.75" customHeight="1">
      <c r="C50" s="19"/>
      <c r="D50" s="19"/>
      <c r="E50" s="18"/>
      <c r="J50" s="192"/>
    </row>
    <row r="51" spans="3:10" ht="12.75" customHeight="1">
      <c r="C51" s="17"/>
      <c r="D51" s="17"/>
      <c r="E51" s="18"/>
      <c r="J51" s="192"/>
    </row>
    <row r="52" spans="2:10" ht="12.75" customHeight="1">
      <c r="B52" s="19"/>
      <c r="C52" s="19"/>
      <c r="D52" s="19"/>
      <c r="E52" s="22"/>
      <c r="F52" s="23"/>
      <c r="G52" s="8"/>
      <c r="H52" s="8"/>
      <c r="J52" s="192"/>
    </row>
    <row r="53" spans="2:10" ht="12.75" customHeight="1">
      <c r="B53" s="20"/>
      <c r="C53" s="20"/>
      <c r="D53" s="20"/>
      <c r="E53" s="22"/>
      <c r="F53" s="23"/>
      <c r="G53" s="8"/>
      <c r="H53" s="8"/>
      <c r="J53" s="192"/>
    </row>
    <row r="54" spans="2:10" ht="13.5" thickBot="1">
      <c r="B54" s="8"/>
      <c r="C54" s="8"/>
      <c r="D54" s="8"/>
      <c r="H54" s="2"/>
      <c r="I54" s="2"/>
      <c r="J54" s="192"/>
    </row>
    <row r="55" spans="2:10" ht="13.5" thickBot="1">
      <c r="B55" s="185"/>
      <c r="C55" s="496">
        <f>C4</f>
        <v>2018</v>
      </c>
      <c r="D55" s="497"/>
      <c r="E55" s="307">
        <f>E4</f>
        <v>2019</v>
      </c>
      <c r="F55" s="309"/>
      <c r="G55" s="309"/>
      <c r="H55" s="309"/>
      <c r="I55" s="310"/>
      <c r="J55" s="192"/>
    </row>
    <row r="56" spans="2:10" ht="12.75">
      <c r="B56" s="184"/>
      <c r="C56" s="311" t="s">
        <v>66</v>
      </c>
      <c r="D56" s="312" t="s">
        <v>136</v>
      </c>
      <c r="E56" s="184" t="s">
        <v>66</v>
      </c>
      <c r="F56" s="353" t="s">
        <v>4</v>
      </c>
      <c r="G56" s="314" t="s">
        <v>4</v>
      </c>
      <c r="H56" s="314" t="s">
        <v>78</v>
      </c>
      <c r="I56" s="315" t="s">
        <v>78</v>
      </c>
      <c r="J56" s="192"/>
    </row>
    <row r="57" spans="2:10" ht="13.5" thickBot="1">
      <c r="B57" s="182"/>
      <c r="C57" s="5" t="s">
        <v>67</v>
      </c>
      <c r="D57" s="181" t="s">
        <v>137</v>
      </c>
      <c r="E57" s="316" t="s">
        <v>67</v>
      </c>
      <c r="F57" s="317" t="str">
        <f>F6</f>
        <v>2019-2018 sk.</v>
      </c>
      <c r="G57" s="188" t="str">
        <f>G6</f>
        <v>2019-2018 SR</v>
      </c>
      <c r="H57" s="172" t="str">
        <f>H6</f>
        <v>2019/2018 sk.</v>
      </c>
      <c r="I57" s="318" t="str">
        <f>I6</f>
        <v>2019/2018 SR</v>
      </c>
      <c r="J57" s="192"/>
    </row>
    <row r="58" spans="2:11" ht="13.5" thickBot="1">
      <c r="B58" s="180"/>
      <c r="C58" s="129">
        <v>1</v>
      </c>
      <c r="D58" s="101">
        <v>2</v>
      </c>
      <c r="E58" s="319">
        <v>3</v>
      </c>
      <c r="F58" s="28" t="s">
        <v>138</v>
      </c>
      <c r="G58" s="28" t="s">
        <v>139</v>
      </c>
      <c r="H58" s="102" t="s">
        <v>140</v>
      </c>
      <c r="I58" s="320" t="s">
        <v>141</v>
      </c>
      <c r="J58" s="192"/>
      <c r="K58" s="192"/>
    </row>
    <row r="59" spans="2:10" ht="20.25" customHeight="1">
      <c r="B59" s="179" t="s">
        <v>38</v>
      </c>
      <c r="C59" s="52">
        <v>1364.497641409</v>
      </c>
      <c r="D59" s="354">
        <v>1400.9745522219512</v>
      </c>
      <c r="E59" s="355">
        <f>'příjmy+výdaje SR leden-aktuální'!E54</f>
        <v>1505.359071851</v>
      </c>
      <c r="F59" s="36">
        <f>E59-D59</f>
        <v>104.38451962904878</v>
      </c>
      <c r="G59" s="35">
        <f>E59-C59</f>
        <v>140.86143044200003</v>
      </c>
      <c r="H59" s="31">
        <f>E59/D59*100</f>
        <v>107.45085051427196</v>
      </c>
      <c r="I59" s="356">
        <f>E59/C59*100</f>
        <v>110.32331798657742</v>
      </c>
      <c r="J59" s="68"/>
    </row>
    <row r="60" spans="2:10" ht="18" customHeight="1">
      <c r="B60" s="14" t="s">
        <v>39</v>
      </c>
      <c r="C60" s="46">
        <v>1274.37410048</v>
      </c>
      <c r="D60" s="357">
        <v>1281.335632761851</v>
      </c>
      <c r="E60" s="327">
        <f>'příjmy+výdaje SR leden-aktuální'!E55</f>
        <v>1383.088855423</v>
      </c>
      <c r="F60" s="74">
        <f>E60-D60</f>
        <v>101.75322266114904</v>
      </c>
      <c r="G60" s="104">
        <f>E60-C60</f>
        <v>108.71475494300012</v>
      </c>
      <c r="H60" s="32">
        <f>E60/D60*100</f>
        <v>107.94118418777016</v>
      </c>
      <c r="I60" s="358">
        <f>E60/C60*100</f>
        <v>108.53083524704812</v>
      </c>
      <c r="J60" s="359"/>
    </row>
    <row r="61" spans="2:10" ht="12.75">
      <c r="B61" s="11" t="s">
        <v>10</v>
      </c>
      <c r="C61" s="43"/>
      <c r="D61" s="360"/>
      <c r="E61" s="324"/>
      <c r="F61" s="37"/>
      <c r="G61" s="38"/>
      <c r="H61" s="116"/>
      <c r="I61" s="333"/>
      <c r="J61" s="361"/>
    </row>
    <row r="62" spans="2:10" ht="12.75">
      <c r="B62" s="15" t="s">
        <v>40</v>
      </c>
      <c r="C62" s="71">
        <v>133.71883176</v>
      </c>
      <c r="D62" s="360">
        <v>133.50500861351</v>
      </c>
      <c r="E62" s="362">
        <f>'příjmy+výdaje SR leden-aktuální'!E57</f>
        <v>142.770256348</v>
      </c>
      <c r="F62" s="50">
        <f aca="true" t="shared" si="8" ref="F62:F82">E62-D62</f>
        <v>9.265247734490003</v>
      </c>
      <c r="G62" s="50">
        <f aca="true" t="shared" si="9" ref="G62:G82">E62-C62</f>
        <v>9.051424588000003</v>
      </c>
      <c r="H62" s="116">
        <f aca="true" t="shared" si="10" ref="H62:H82">E62/D62*100</f>
        <v>106.94000010240245</v>
      </c>
      <c r="I62" s="333">
        <f aca="true" t="shared" si="11" ref="I62:I82">E62/C62*100</f>
        <v>106.76899765640012</v>
      </c>
      <c r="J62" s="363"/>
    </row>
    <row r="63" spans="2:21" ht="12.75">
      <c r="B63" s="15" t="s">
        <v>41</v>
      </c>
      <c r="C63" s="71">
        <v>119.211493793</v>
      </c>
      <c r="D63" s="360">
        <v>109.61262823473</v>
      </c>
      <c r="E63" s="362">
        <f>'příjmy+výdaje SR leden-aktuální'!E58</f>
        <v>124.801370909</v>
      </c>
      <c r="F63" s="50">
        <f t="shared" si="8"/>
        <v>15.188742674270003</v>
      </c>
      <c r="G63" s="50">
        <f t="shared" si="9"/>
        <v>5.589877115999997</v>
      </c>
      <c r="H63" s="116">
        <f t="shared" si="10"/>
        <v>113.8567452663794</v>
      </c>
      <c r="I63" s="333">
        <f t="shared" si="11"/>
        <v>104.68904208658462</v>
      </c>
      <c r="J63" s="364"/>
      <c r="L63" s="364"/>
      <c r="M63" s="364"/>
      <c r="N63" s="364"/>
      <c r="O63" s="364"/>
      <c r="P63" s="364"/>
      <c r="Q63" s="364"/>
      <c r="R63" s="364"/>
      <c r="S63" s="364"/>
      <c r="T63" s="364"/>
      <c r="U63" s="8"/>
    </row>
    <row r="64" spans="2:21" ht="12.75">
      <c r="B64" s="15" t="s">
        <v>72</v>
      </c>
      <c r="C64" s="71">
        <v>45.2175</v>
      </c>
      <c r="D64" s="360">
        <v>40.72936408204</v>
      </c>
      <c r="E64" s="362">
        <f>'příjmy+výdaje SR leden-aktuální'!E59</f>
        <v>46.474</v>
      </c>
      <c r="F64" s="50">
        <f t="shared" si="8"/>
        <v>5.744635917959997</v>
      </c>
      <c r="G64" s="50">
        <f t="shared" si="9"/>
        <v>1.2564999999999955</v>
      </c>
      <c r="H64" s="116">
        <f t="shared" si="10"/>
        <v>114.1044085696716</v>
      </c>
      <c r="I64" s="333">
        <f t="shared" si="11"/>
        <v>102.77879139713606</v>
      </c>
      <c r="J64" s="363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2:10" ht="12.75">
      <c r="B65" s="16" t="s">
        <v>42</v>
      </c>
      <c r="C65" s="71">
        <v>0.453</v>
      </c>
      <c r="D65" s="360">
        <v>0.41401508928999997</v>
      </c>
      <c r="E65" s="362">
        <f>'příjmy+výdaje SR leden-aktuální'!E60</f>
        <v>0.322</v>
      </c>
      <c r="F65" s="50">
        <f t="shared" si="8"/>
        <v>-0.09201508928999996</v>
      </c>
      <c r="G65" s="50">
        <f t="shared" si="9"/>
        <v>-0.131</v>
      </c>
      <c r="H65" s="116">
        <f t="shared" si="10"/>
        <v>77.77494307084366</v>
      </c>
      <c r="I65" s="333">
        <f t="shared" si="11"/>
        <v>71.08167770419426</v>
      </c>
      <c r="J65" s="363"/>
    </row>
    <row r="66" spans="2:10" ht="12.75">
      <c r="B66" s="15" t="s">
        <v>43</v>
      </c>
      <c r="C66" s="71">
        <v>47.836073021</v>
      </c>
      <c r="D66" s="360">
        <v>57.287766756669996</v>
      </c>
      <c r="E66" s="362">
        <f>'příjmy+výdaje SR leden-aktuální'!E61</f>
        <v>49.48774074799999</v>
      </c>
      <c r="F66" s="50">
        <f t="shared" si="8"/>
        <v>-7.800026008670002</v>
      </c>
      <c r="G66" s="50">
        <f t="shared" si="9"/>
        <v>1.651667726999996</v>
      </c>
      <c r="H66" s="116">
        <f t="shared" si="10"/>
        <v>86.3844823244714</v>
      </c>
      <c r="I66" s="333">
        <f t="shared" si="11"/>
        <v>103.45276612960039</v>
      </c>
      <c r="J66" s="363"/>
    </row>
    <row r="67" spans="2:10" ht="12.75">
      <c r="B67" s="15" t="s">
        <v>44</v>
      </c>
      <c r="C67" s="71">
        <v>11.777699032000001</v>
      </c>
      <c r="D67" s="360">
        <v>17.03449533754</v>
      </c>
      <c r="E67" s="362">
        <f>'příjmy+výdaje SR leden-aktuální'!E62</f>
        <v>16.570121791000002</v>
      </c>
      <c r="F67" s="50">
        <f t="shared" si="8"/>
        <v>-0.4643735465399992</v>
      </c>
      <c r="G67" s="50">
        <f t="shared" si="9"/>
        <v>4.792422759000001</v>
      </c>
      <c r="H67" s="116">
        <f t="shared" si="10"/>
        <v>97.27392248881814</v>
      </c>
      <c r="I67" s="333">
        <f t="shared" si="11"/>
        <v>140.6906539722147</v>
      </c>
      <c r="J67" s="363"/>
    </row>
    <row r="68" spans="2:10" ht="12.75">
      <c r="B68" s="15" t="s">
        <v>45</v>
      </c>
      <c r="C68" s="71">
        <v>34.946206094000004</v>
      </c>
      <c r="D68" s="360">
        <v>40.29650618566</v>
      </c>
      <c r="E68" s="362">
        <f>'příjmy+výdaje SR leden-aktuální'!E63</f>
        <v>40.689726658</v>
      </c>
      <c r="F68" s="50">
        <f t="shared" si="8"/>
        <v>0.3932204723399977</v>
      </c>
      <c r="G68" s="50">
        <f t="shared" si="9"/>
        <v>5.7435205639999936</v>
      </c>
      <c r="H68" s="116">
        <f t="shared" si="10"/>
        <v>100.97581778064901</v>
      </c>
      <c r="I68" s="333">
        <f t="shared" si="11"/>
        <v>116.4353193263692</v>
      </c>
      <c r="J68" s="363"/>
    </row>
    <row r="69" spans="2:10" ht="12.75">
      <c r="B69" s="15" t="s">
        <v>46</v>
      </c>
      <c r="C69" s="71">
        <v>29.071072459</v>
      </c>
      <c r="D69" s="360">
        <v>31.584564506809997</v>
      </c>
      <c r="E69" s="362">
        <f>'příjmy+výdaje SR leden-aktuální'!E64</f>
        <v>33.76973826</v>
      </c>
      <c r="F69" s="50">
        <f t="shared" si="8"/>
        <v>2.18517375319</v>
      </c>
      <c r="G69" s="50">
        <f t="shared" si="9"/>
        <v>4.698665800999997</v>
      </c>
      <c r="H69" s="116">
        <f t="shared" si="10"/>
        <v>106.91848625210221</v>
      </c>
      <c r="I69" s="333">
        <f t="shared" si="11"/>
        <v>116.16268477066573</v>
      </c>
      <c r="J69" s="363"/>
    </row>
    <row r="70" spans="2:10" ht="12.75">
      <c r="B70" s="15" t="s">
        <v>112</v>
      </c>
      <c r="C70" s="71">
        <v>69.80075599999999</v>
      </c>
      <c r="D70" s="360">
        <v>68.36894222</v>
      </c>
      <c r="E70" s="362">
        <f>'příjmy+výdaje SR leden-aktuální'!E65</f>
        <v>73.333932</v>
      </c>
      <c r="F70" s="50">
        <f t="shared" si="8"/>
        <v>4.9649897800000105</v>
      </c>
      <c r="G70" s="50">
        <f t="shared" si="9"/>
        <v>3.5331760000000116</v>
      </c>
      <c r="H70" s="116">
        <f t="shared" si="10"/>
        <v>107.2620544047961</v>
      </c>
      <c r="I70" s="333">
        <f t="shared" si="11"/>
        <v>105.06180190942347</v>
      </c>
      <c r="J70" s="363"/>
    </row>
    <row r="71" spans="2:10" ht="12.75">
      <c r="B71" s="15" t="s">
        <v>47</v>
      </c>
      <c r="C71" s="71">
        <v>152.342816389</v>
      </c>
      <c r="D71" s="360">
        <v>158.07145072034</v>
      </c>
      <c r="E71" s="362">
        <f>'příjmy+výdaje SR leden-aktuální'!E66</f>
        <v>178.411718394</v>
      </c>
      <c r="F71" s="50">
        <f t="shared" si="8"/>
        <v>20.34026767365998</v>
      </c>
      <c r="G71" s="50">
        <f t="shared" si="9"/>
        <v>26.068902004999984</v>
      </c>
      <c r="H71" s="116">
        <f t="shared" si="10"/>
        <v>112.86776807637831</v>
      </c>
      <c r="I71" s="333">
        <f t="shared" si="11"/>
        <v>117.11199951721669</v>
      </c>
      <c r="J71" s="363"/>
    </row>
    <row r="72" spans="2:10" ht="12.75">
      <c r="B72" s="15" t="s">
        <v>48</v>
      </c>
      <c r="C72" s="71">
        <v>67.914377353</v>
      </c>
      <c r="D72" s="360">
        <v>73.35574377604</v>
      </c>
      <c r="E72" s="362">
        <f>'příjmy+výdaje SR leden-aktuální'!E67</f>
        <v>73.483699754</v>
      </c>
      <c r="F72" s="50">
        <f t="shared" si="8"/>
        <v>0.12795597795999925</v>
      </c>
      <c r="G72" s="50">
        <f t="shared" si="9"/>
        <v>5.569322400999994</v>
      </c>
      <c r="H72" s="116">
        <f t="shared" si="10"/>
        <v>100.17443211856818</v>
      </c>
      <c r="I72" s="333">
        <f t="shared" si="11"/>
        <v>108.20050572215689</v>
      </c>
      <c r="J72" s="363"/>
    </row>
    <row r="73" spans="2:13" ht="12.75">
      <c r="B73" s="15" t="s">
        <v>49</v>
      </c>
      <c r="C73" s="71">
        <v>557.875768207</v>
      </c>
      <c r="D73" s="360">
        <v>556.5595053821199</v>
      </c>
      <c r="E73" s="362">
        <f>'příjmy+výdaje SR leden-aktuální'!E68</f>
        <v>601.8940026810001</v>
      </c>
      <c r="F73" s="50">
        <f t="shared" si="8"/>
        <v>45.33449729888014</v>
      </c>
      <c r="G73" s="50">
        <f t="shared" si="9"/>
        <v>44.01823447400011</v>
      </c>
      <c r="H73" s="116">
        <f t="shared" si="10"/>
        <v>108.14548972041267</v>
      </c>
      <c r="I73" s="333">
        <f t="shared" si="11"/>
        <v>107.89032917050218</v>
      </c>
      <c r="J73" s="363"/>
      <c r="K73" s="379"/>
      <c r="L73" s="192"/>
      <c r="M73" s="192"/>
    </row>
    <row r="74" spans="2:13" ht="12.75">
      <c r="B74" s="15" t="s">
        <v>50</v>
      </c>
      <c r="C74" s="71">
        <v>429.284016</v>
      </c>
      <c r="D74" s="360">
        <v>433.82659261677003</v>
      </c>
      <c r="E74" s="362">
        <f>'příjmy+výdaje SR leden-aktuální'!E69</f>
        <v>472.22891495700003</v>
      </c>
      <c r="F74" s="50">
        <f t="shared" si="8"/>
        <v>38.40232234023</v>
      </c>
      <c r="G74" s="50">
        <f t="shared" si="9"/>
        <v>42.94489895700002</v>
      </c>
      <c r="H74" s="116">
        <f t="shared" si="10"/>
        <v>108.85199823934111</v>
      </c>
      <c r="I74" s="333">
        <f t="shared" si="11"/>
        <v>110.00384299353927</v>
      </c>
      <c r="J74" s="363"/>
      <c r="K74" s="379"/>
      <c r="L74" s="192"/>
      <c r="M74" s="192"/>
    </row>
    <row r="75" spans="2:13" ht="12.75">
      <c r="B75" s="16" t="s">
        <v>51</v>
      </c>
      <c r="C75" s="71">
        <v>6.965091</v>
      </c>
      <c r="D75" s="360">
        <v>7.51408963571</v>
      </c>
      <c r="E75" s="362">
        <f>'příjmy+výdaje SR leden-aktuální'!E70</f>
        <v>7.274229999999999</v>
      </c>
      <c r="F75" s="50">
        <f t="shared" si="8"/>
        <v>-0.23985963571000113</v>
      </c>
      <c r="G75" s="50">
        <f t="shared" si="9"/>
        <v>0.30913899999999916</v>
      </c>
      <c r="H75" s="116">
        <f t="shared" si="10"/>
        <v>96.80786832020088</v>
      </c>
      <c r="I75" s="333">
        <f t="shared" si="11"/>
        <v>104.438405758087</v>
      </c>
      <c r="J75" s="363"/>
      <c r="K75" s="192"/>
      <c r="L75" s="192"/>
      <c r="M75" s="192"/>
    </row>
    <row r="76" spans="2:13" ht="12.75">
      <c r="B76" s="16" t="s">
        <v>52</v>
      </c>
      <c r="C76" s="71">
        <v>77.716771207</v>
      </c>
      <c r="D76" s="360">
        <v>75.96332773501</v>
      </c>
      <c r="E76" s="362">
        <f>'příjmy+výdaje SR leden-aktuální'!E71</f>
        <v>80.495535542</v>
      </c>
      <c r="F76" s="50">
        <f t="shared" si="8"/>
        <v>4.532207806990002</v>
      </c>
      <c r="G76" s="50">
        <f t="shared" si="9"/>
        <v>2.7787643350000053</v>
      </c>
      <c r="H76" s="116">
        <f t="shared" si="10"/>
        <v>105.96631024749222</v>
      </c>
      <c r="I76" s="333">
        <f t="shared" si="11"/>
        <v>103.57550151896908</v>
      </c>
      <c r="J76" s="363"/>
      <c r="K76" s="192"/>
      <c r="L76" s="192"/>
      <c r="M76" s="192"/>
    </row>
    <row r="77" spans="2:13" ht="12.75">
      <c r="B77" s="16" t="s">
        <v>53</v>
      </c>
      <c r="C77" s="71">
        <v>43.90989</v>
      </c>
      <c r="D77" s="360">
        <v>39.25549539463</v>
      </c>
      <c r="E77" s="362">
        <f>'příjmy+výdaje SR leden-aktuální'!E72</f>
        <v>41.895322182</v>
      </c>
      <c r="F77" s="50">
        <f t="shared" si="8"/>
        <v>2.639826787369998</v>
      </c>
      <c r="G77" s="50">
        <f t="shared" si="9"/>
        <v>-2.014567817999996</v>
      </c>
      <c r="H77" s="116">
        <f t="shared" si="10"/>
        <v>106.72473181355168</v>
      </c>
      <c r="I77" s="333">
        <f t="shared" si="11"/>
        <v>95.41204084546784</v>
      </c>
      <c r="J77" s="363"/>
      <c r="K77" s="192"/>
      <c r="L77" s="192"/>
      <c r="M77" s="192"/>
    </row>
    <row r="78" spans="2:13" ht="12.75">
      <c r="B78" s="15" t="s">
        <v>54</v>
      </c>
      <c r="C78" s="71">
        <v>4.15</v>
      </c>
      <c r="D78" s="360">
        <v>3.915961909</v>
      </c>
      <c r="E78" s="362">
        <f>'příjmy+výdaje SR leden-aktuální'!E73</f>
        <v>4</v>
      </c>
      <c r="F78" s="50">
        <f t="shared" si="8"/>
        <v>0.08403809100000004</v>
      </c>
      <c r="G78" s="50">
        <f t="shared" si="9"/>
        <v>-0.15000000000000036</v>
      </c>
      <c r="H78" s="116">
        <f t="shared" si="10"/>
        <v>102.14603954157104</v>
      </c>
      <c r="I78" s="333">
        <f t="shared" si="11"/>
        <v>96.38554216867469</v>
      </c>
      <c r="J78" s="363"/>
      <c r="K78" s="192"/>
      <c r="L78" s="192"/>
      <c r="M78" s="192"/>
    </row>
    <row r="79" spans="2:13" ht="12.75">
      <c r="B79" s="15" t="s">
        <v>55</v>
      </c>
      <c r="C79" s="71">
        <v>6.95</v>
      </c>
      <c r="D79" s="360">
        <v>6.99487765532</v>
      </c>
      <c r="E79" s="362">
        <f>'příjmy+výdaje SR leden-aktuální'!E74</f>
        <v>7.1</v>
      </c>
      <c r="F79" s="50">
        <f t="shared" si="8"/>
        <v>0.10512234467999981</v>
      </c>
      <c r="G79" s="50">
        <f t="shared" si="9"/>
        <v>0.14999999999999947</v>
      </c>
      <c r="H79" s="116">
        <f t="shared" si="10"/>
        <v>101.50284751013547</v>
      </c>
      <c r="I79" s="333">
        <f t="shared" si="11"/>
        <v>102.15827338129495</v>
      </c>
      <c r="J79" s="363"/>
      <c r="K79" s="229" t="s">
        <v>154</v>
      </c>
      <c r="L79" s="192"/>
      <c r="M79" s="192"/>
    </row>
    <row r="80" spans="2:13" ht="12.75">
      <c r="B80" s="15" t="s">
        <v>56</v>
      </c>
      <c r="C80" s="71">
        <v>39.55</v>
      </c>
      <c r="D80" s="360">
        <v>42.7485982183</v>
      </c>
      <c r="E80" s="362">
        <f>'příjmy+výdaje SR leden-aktuální'!E75</f>
        <v>43.6</v>
      </c>
      <c r="F80" s="50">
        <f t="shared" si="8"/>
        <v>0.8514017816999981</v>
      </c>
      <c r="G80" s="50">
        <f t="shared" si="9"/>
        <v>4.050000000000004</v>
      </c>
      <c r="H80" s="116">
        <f t="shared" si="10"/>
        <v>101.99164842166807</v>
      </c>
      <c r="I80" s="333">
        <f t="shared" si="11"/>
        <v>110.24020227560052</v>
      </c>
      <c r="J80" s="363"/>
      <c r="K80" s="229" t="s">
        <v>155</v>
      </c>
      <c r="L80" s="192"/>
      <c r="M80" s="192"/>
    </row>
    <row r="81" spans="2:13" ht="12.75">
      <c r="B81" s="15" t="s">
        <v>111</v>
      </c>
      <c r="C81" s="71">
        <v>28.300078830999922</v>
      </c>
      <c r="D81" s="360">
        <v>13.584147752621206</v>
      </c>
      <c r="E81" s="362">
        <f>'příjmy+výdaje SR leden-aktuální'!E76</f>
        <v>26.946286139999806</v>
      </c>
      <c r="F81" s="50">
        <f t="shared" si="8"/>
        <v>13.3621383873786</v>
      </c>
      <c r="G81" s="50">
        <f t="shared" si="9"/>
        <v>-1.3537926910001161</v>
      </c>
      <c r="H81" s="116">
        <f t="shared" si="10"/>
        <v>198.36567321494448</v>
      </c>
      <c r="I81" s="333">
        <f t="shared" si="11"/>
        <v>95.2162935690583</v>
      </c>
      <c r="J81" s="363"/>
      <c r="K81" s="192" t="s">
        <v>153</v>
      </c>
      <c r="L81" s="192"/>
      <c r="M81" s="192"/>
    </row>
    <row r="82" spans="2:13" ht="18" customHeight="1">
      <c r="B82" s="14" t="s">
        <v>57</v>
      </c>
      <c r="C82" s="46">
        <v>90.123540929</v>
      </c>
      <c r="D82" s="391">
        <v>119.6389194601</v>
      </c>
      <c r="E82" s="327">
        <f>'příjmy+výdaje SR leden-aktuální'!E77</f>
        <v>122.270216428</v>
      </c>
      <c r="F82" s="104">
        <f t="shared" si="8"/>
        <v>2.631296967899999</v>
      </c>
      <c r="G82" s="104">
        <f t="shared" si="9"/>
        <v>32.146675499</v>
      </c>
      <c r="H82" s="118">
        <f t="shared" si="10"/>
        <v>102.19936537355434</v>
      </c>
      <c r="I82" s="328">
        <f t="shared" si="11"/>
        <v>135.66956554040124</v>
      </c>
      <c r="J82" s="359"/>
      <c r="K82" s="390">
        <v>116.45600990074999</v>
      </c>
      <c r="L82" s="21">
        <f>E82-K82</f>
        <v>5.814206527250008</v>
      </c>
      <c r="M82" s="21">
        <f>E82/K82*100</f>
        <v>104.99262041710445</v>
      </c>
    </row>
    <row r="83" spans="2:13" ht="13.5" customHeight="1">
      <c r="B83" s="176" t="s">
        <v>58</v>
      </c>
      <c r="C83" s="72"/>
      <c r="D83" s="365"/>
      <c r="E83" s="366"/>
      <c r="F83" s="120"/>
      <c r="G83" s="75"/>
      <c r="H83" s="121"/>
      <c r="I83" s="325"/>
      <c r="J83" s="367"/>
      <c r="K83" s="192"/>
      <c r="L83" s="192"/>
      <c r="M83" s="192"/>
    </row>
    <row r="84" spans="2:10" ht="13.5" customHeight="1">
      <c r="B84" s="176" t="s">
        <v>59</v>
      </c>
      <c r="C84" s="43">
        <v>17.186356985</v>
      </c>
      <c r="D84" s="360">
        <v>16.683856167360002</v>
      </c>
      <c r="E84" s="324">
        <f>'příjmy+výdaje SR leden-aktuální'!E79</f>
        <v>24.135256377</v>
      </c>
      <c r="F84" s="50">
        <f aca="true" t="shared" si="12" ref="F84:F91">E84-D84</f>
        <v>7.451400209639999</v>
      </c>
      <c r="G84" s="50">
        <f aca="true" t="shared" si="13" ref="G84:G91">E84-C84</f>
        <v>6.948899392000001</v>
      </c>
      <c r="H84" s="123">
        <f aca="true" t="shared" si="14" ref="H84:H90">E84/D84*100</f>
        <v>144.66233786058277</v>
      </c>
      <c r="I84" s="345">
        <f aca="true" t="shared" si="15" ref="I84:I91">E84/C84*100</f>
        <v>140.43264897886678</v>
      </c>
      <c r="J84" s="363"/>
    </row>
    <row r="85" spans="2:10" ht="13.5" customHeight="1">
      <c r="B85" s="176" t="s">
        <v>60</v>
      </c>
      <c r="C85" s="43">
        <v>4.601283237</v>
      </c>
      <c r="D85" s="360">
        <v>16.92704071672</v>
      </c>
      <c r="E85" s="324">
        <f>'příjmy+výdaje SR leden-aktuální'!E80</f>
        <v>5.093893155</v>
      </c>
      <c r="F85" s="50">
        <f t="shared" si="12"/>
        <v>-11.83314756172</v>
      </c>
      <c r="G85" s="50">
        <f t="shared" si="13"/>
        <v>0.4926099180000003</v>
      </c>
      <c r="H85" s="123">
        <f t="shared" si="14"/>
        <v>30.093229172470835</v>
      </c>
      <c r="I85" s="345">
        <f t="shared" si="15"/>
        <v>110.70592468724394</v>
      </c>
      <c r="J85" s="363"/>
    </row>
    <row r="86" spans="2:10" ht="13.5" customHeight="1">
      <c r="B86" s="15" t="s">
        <v>61</v>
      </c>
      <c r="C86" s="43">
        <v>40.604704276</v>
      </c>
      <c r="D86" s="360">
        <v>41.267510789270005</v>
      </c>
      <c r="E86" s="324">
        <f>'příjmy+výdaje SR leden-aktuální'!E81</f>
        <v>54.063803322</v>
      </c>
      <c r="F86" s="50">
        <f t="shared" si="12"/>
        <v>12.796292532729993</v>
      </c>
      <c r="G86" s="50">
        <f t="shared" si="13"/>
        <v>13.459099045999999</v>
      </c>
      <c r="H86" s="123">
        <f t="shared" si="14"/>
        <v>131.00815214679042</v>
      </c>
      <c r="I86" s="345">
        <f t="shared" si="15"/>
        <v>133.14664959635033</v>
      </c>
      <c r="J86" s="363"/>
    </row>
    <row r="87" spans="2:10" ht="13.5" customHeight="1">
      <c r="B87" s="15" t="s">
        <v>62</v>
      </c>
      <c r="C87" s="43">
        <v>35.923831666</v>
      </c>
      <c r="D87" s="360">
        <v>35.33715160448</v>
      </c>
      <c r="E87" s="324">
        <f>'příjmy+výdaje SR leden-aktuální'!E82</f>
        <v>48.689757523</v>
      </c>
      <c r="F87" s="50">
        <f t="shared" si="12"/>
        <v>13.352605918519998</v>
      </c>
      <c r="G87" s="50">
        <f t="shared" si="13"/>
        <v>12.765925857</v>
      </c>
      <c r="H87" s="123">
        <f t="shared" si="14"/>
        <v>137.78631075863842</v>
      </c>
      <c r="I87" s="345">
        <f t="shared" si="15"/>
        <v>135.53609196171095</v>
      </c>
      <c r="J87" s="363"/>
    </row>
    <row r="88" spans="2:10" ht="13.5" customHeight="1">
      <c r="B88" s="15" t="s">
        <v>63</v>
      </c>
      <c r="C88" s="43">
        <v>4.963524152</v>
      </c>
      <c r="D88" s="360">
        <v>21.24276642778</v>
      </c>
      <c r="E88" s="324">
        <f>'příjmy+výdaje SR leden-aktuální'!E83</f>
        <v>5.671437788</v>
      </c>
      <c r="F88" s="49">
        <f t="shared" si="12"/>
        <v>-15.57132863978</v>
      </c>
      <c r="G88" s="49">
        <f t="shared" si="13"/>
        <v>0.7079136360000007</v>
      </c>
      <c r="H88" s="33">
        <f t="shared" si="14"/>
        <v>26.698207162807375</v>
      </c>
      <c r="I88" s="345">
        <f t="shared" si="15"/>
        <v>114.26231875420116</v>
      </c>
      <c r="J88" s="363"/>
    </row>
    <row r="89" spans="2:10" ht="13.5" customHeight="1">
      <c r="B89" s="15" t="s">
        <v>64</v>
      </c>
      <c r="C89" s="43">
        <v>10.227609139</v>
      </c>
      <c r="D89" s="360">
        <v>18.40891486082</v>
      </c>
      <c r="E89" s="324">
        <f>'příjmy+výdaje SR leden-aktuální'!E84</f>
        <v>11.852342727</v>
      </c>
      <c r="F89" s="49">
        <f t="shared" si="12"/>
        <v>-6.556572133820001</v>
      </c>
      <c r="G89" s="49">
        <f t="shared" si="13"/>
        <v>1.6247335879999998</v>
      </c>
      <c r="H89" s="33">
        <f t="shared" si="14"/>
        <v>64.38371200371803</v>
      </c>
      <c r="I89" s="345">
        <f t="shared" si="15"/>
        <v>115.88576143181453</v>
      </c>
      <c r="J89" s="363"/>
    </row>
    <row r="90" spans="2:10" ht="13.5" customHeight="1" thickBot="1">
      <c r="B90" s="176" t="s">
        <v>110</v>
      </c>
      <c r="C90" s="43">
        <v>12.540063139999996</v>
      </c>
      <c r="D90" s="360">
        <v>5.108830498149985</v>
      </c>
      <c r="E90" s="324">
        <f>'příjmy+výdaje SR leden-aktuální'!E85</f>
        <v>21.453483058999993</v>
      </c>
      <c r="F90" s="49">
        <f t="shared" si="12"/>
        <v>16.344652560850008</v>
      </c>
      <c r="G90" s="49">
        <f t="shared" si="13"/>
        <v>8.913419918999997</v>
      </c>
      <c r="H90" s="33">
        <f t="shared" si="14"/>
        <v>419.9294352546782</v>
      </c>
      <c r="I90" s="345">
        <f t="shared" si="15"/>
        <v>171.0795457685391</v>
      </c>
      <c r="J90" s="363"/>
    </row>
    <row r="91" spans="2:10" ht="15.75" customHeight="1" thickBot="1">
      <c r="B91" s="174" t="s">
        <v>65</v>
      </c>
      <c r="C91" s="368">
        <v>-50</v>
      </c>
      <c r="D91" s="369">
        <v>2.9439462380689747</v>
      </c>
      <c r="E91" s="370">
        <f>'příjmy+výdaje SR leden-aktuální'!E86</f>
        <v>-40</v>
      </c>
      <c r="F91" s="132">
        <f t="shared" si="12"/>
        <v>-42.943946238068975</v>
      </c>
      <c r="G91" s="76">
        <f t="shared" si="13"/>
        <v>10</v>
      </c>
      <c r="H91" s="371">
        <f>E91/D91*100</f>
        <v>-1358.7204644823012</v>
      </c>
      <c r="I91" s="372">
        <f t="shared" si="15"/>
        <v>80</v>
      </c>
      <c r="J91" s="373"/>
    </row>
    <row r="92" spans="2:11" ht="12.75" customHeight="1">
      <c r="B92" s="126" t="s">
        <v>133</v>
      </c>
      <c r="C92" s="127"/>
      <c r="D92" s="128"/>
      <c r="E92" s="68"/>
      <c r="F92" s="68"/>
      <c r="G92" s="68"/>
      <c r="H92" s="69"/>
      <c r="I92" s="69"/>
      <c r="K92" s="8"/>
    </row>
    <row r="93" spans="2:11" ht="12.75" customHeight="1">
      <c r="B93" s="126" t="s">
        <v>109</v>
      </c>
      <c r="C93" s="127"/>
      <c r="D93" s="128"/>
      <c r="E93" s="68"/>
      <c r="F93" s="68"/>
      <c r="G93" s="68"/>
      <c r="H93" s="69"/>
      <c r="I93" s="69"/>
      <c r="K93" s="8"/>
    </row>
    <row r="94" spans="3:11" ht="12.75" customHeight="1">
      <c r="C94" s="127"/>
      <c r="D94" s="128"/>
      <c r="E94" s="68"/>
      <c r="F94" s="68"/>
      <c r="G94" s="68"/>
      <c r="H94" s="69"/>
      <c r="I94" s="69"/>
      <c r="K94" s="8"/>
    </row>
    <row r="95" spans="2:11" ht="12.75" customHeight="1">
      <c r="B95" s="70"/>
      <c r="C95" s="374"/>
      <c r="D95" s="128"/>
      <c r="E95" s="68"/>
      <c r="F95" s="68"/>
      <c r="G95" s="68"/>
      <c r="H95" s="69"/>
      <c r="I95" s="69"/>
      <c r="K95" s="8"/>
    </row>
    <row r="96" spans="2:7" ht="12.75" customHeight="1">
      <c r="B96" s="19"/>
      <c r="C96" s="374"/>
      <c r="D96" s="19"/>
      <c r="E96" s="22"/>
      <c r="F96" s="23"/>
      <c r="G96" s="23"/>
    </row>
    <row r="97" spans="2:9" ht="12.75" customHeight="1">
      <c r="B97" s="19"/>
      <c r="C97" s="375"/>
      <c r="D97" s="19"/>
      <c r="E97" s="22"/>
      <c r="F97" s="23"/>
      <c r="G97" s="23"/>
      <c r="H97" s="8"/>
      <c r="I97" s="8"/>
    </row>
    <row r="98" spans="2:9" ht="12.75">
      <c r="B98" s="19"/>
      <c r="C98" s="376"/>
      <c r="D98" s="8"/>
      <c r="E98" s="23"/>
      <c r="F98" s="23"/>
      <c r="G98" s="8"/>
      <c r="H98" s="8"/>
      <c r="I98" s="8"/>
    </row>
    <row r="99" ht="12.75">
      <c r="C99" s="376"/>
    </row>
    <row r="100" spans="2:7" ht="12.75">
      <c r="B100" s="8"/>
      <c r="C100" s="8"/>
      <c r="D100" s="8"/>
      <c r="G100" s="24"/>
    </row>
    <row r="104" ht="12.75">
      <c r="G104" s="67"/>
    </row>
  </sheetData>
  <sheetProtection/>
  <mergeCells count="3">
    <mergeCell ref="B2:G2"/>
    <mergeCell ref="C4:D4"/>
    <mergeCell ref="C55:D55"/>
  </mergeCells>
  <printOptions/>
  <pageMargins left="0.5511811023622047" right="0.2362204724409449" top="0.49" bottom="0.5" header="0.1968503937007874" footer="0.2362204724409449"/>
  <pageSetup fitToHeight="2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03 březen 2019.xls</vt:lpwstr>
  </property>
</Properties>
</file>