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8700" activeTab="0"/>
  </bookViews>
  <sheets>
    <sheet name="List1" sheetId="1" r:id="rId2"/>
    <sheet name="Míra inflace" sheetId="2" r:id="rId3"/>
  </sheets>
  <definedNames>
    <definedName name="infl11">'Míra inflace'!$B$3</definedName>
    <definedName name="infl12">'Míra inflace'!$B$4</definedName>
    <definedName name="infl13">'Míra inflace'!$B$5</definedName>
    <definedName name="infl14">'Míra inflace'!$B$6</definedName>
    <definedName name="infl15">'Míra inflace'!$B$7</definedName>
    <definedName name="infl16">'Míra inflace'!$B$8</definedName>
    <definedName name="infl17">'Míra inflace'!$B$9</definedName>
    <definedName name="infl18">'Míra inflace'!$B$10</definedName>
    <definedName name="infl19">'Míra inflace'!$B$11</definedName>
    <definedName name="infl20">'Míra inflace'!$B$12</definedName>
    <definedName name="infl21">'Míra inflace'!$B$13</definedName>
  </definedNames>
  <calcPr fullCalcOnLoad="1"/>
</workbook>
</file>

<file path=xl/sharedStrings.xml><?xml version="1.0" encoding="utf-8"?>
<sst xmlns="http://schemas.openxmlformats.org/spreadsheetml/2006/main" count="49" uniqueCount="46">
  <si>
    <t xml:space="preserve">Apoštolská církev </t>
  </si>
  <si>
    <t xml:space="preserve">Bratrská jednota baptistů </t>
  </si>
  <si>
    <t xml:space="preserve">Církev adventistů sedmého dne </t>
  </si>
  <si>
    <t xml:space="preserve">Církev bratrská </t>
  </si>
  <si>
    <t xml:space="preserve">Církev československá husitská </t>
  </si>
  <si>
    <t xml:space="preserve">Církev řeckokatolická </t>
  </si>
  <si>
    <t xml:space="preserve">Církev římskokatolická </t>
  </si>
  <si>
    <t xml:space="preserve">Českobratrská církev evangelická </t>
  </si>
  <si>
    <t xml:space="preserve">Evangelická církev augsburského vyznání v České republice </t>
  </si>
  <si>
    <t xml:space="preserve">Evangelická církev metodistická </t>
  </si>
  <si>
    <t xml:space="preserve">Federace židovských obcí v České republice </t>
  </si>
  <si>
    <t xml:space="preserve">Jednota bratrská </t>
  </si>
  <si>
    <t xml:space="preserve">Luterská evangelická církev a. v. v České republice </t>
  </si>
  <si>
    <t xml:space="preserve">Náboženská společnost českých unitářů </t>
  </si>
  <si>
    <t xml:space="preserve">Pravoslavná církev v českých zemích </t>
  </si>
  <si>
    <t xml:space="preserve">Slezská církev evangelická augsburského vyznání </t>
  </si>
  <si>
    <t xml:space="preserve">Starokatolická církev v České republice </t>
  </si>
  <si>
    <t>Celkem</t>
  </si>
  <si>
    <t>Roční míra inflace</t>
  </si>
  <si>
    <t>Splátka 2015</t>
  </si>
  <si>
    <t>Splátka 2016</t>
  </si>
  <si>
    <t>Název subjektu</t>
  </si>
  <si>
    <t>Výplata FN</t>
  </si>
  <si>
    <t xml:space="preserve">ve třiceti bezprostředně po sobě následujících ročních splátkách. Výše roční splátky se vypočte jako podíl nesplacené částky finanční náhrady a počtu dosud neuhrazených ročních splátek. </t>
  </si>
  <si>
    <t>výše nesplacené částky finanční náhrady se každoročně zvyšuje o míru roční inflace zveřejněnou ČZSO pro kalendářní rok o dva roky předcházející kalendářnímu roku výplaty konkrétní roční splátky.</t>
  </si>
  <si>
    <t>Splátka 2014</t>
  </si>
  <si>
    <t>Celkový výše finanční náhrady (FN)</t>
  </si>
  <si>
    <t>Nesplacená část 2014</t>
  </si>
  <si>
    <t>Splátka 2013</t>
  </si>
  <si>
    <t>Nesplacená část 2015</t>
  </si>
  <si>
    <t>Nesplacená část 2016</t>
  </si>
  <si>
    <t>Nesplacená část 2017</t>
  </si>
  <si>
    <t>Splátka 2017</t>
  </si>
  <si>
    <t>Nesplacená část 2018</t>
  </si>
  <si>
    <t>Splátka 2018</t>
  </si>
  <si>
    <t>Nesplacená část 2019</t>
  </si>
  <si>
    <t>Splátka 2019</t>
  </si>
  <si>
    <t>Daň 2018</t>
  </si>
  <si>
    <t>Daň 2019</t>
  </si>
  <si>
    <t>Nesplacená část 2020</t>
  </si>
  <si>
    <t>Splátka 2020</t>
  </si>
  <si>
    <t>Nesplacená část 2021</t>
  </si>
  <si>
    <t>Splátka 2021</t>
  </si>
  <si>
    <t>Daň 2020</t>
  </si>
  <si>
    <t>Daň 2021</t>
  </si>
  <si>
    <t>Makropredikce červenec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</si>
</sst>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General_)"/>
    <numFmt numFmtId="168" formatCode="0.0_)"/>
    <numFmt numFmtId="169" formatCode="m\o\n\th\ d\,\ \y\y\y\y"/>
    <numFmt numFmtId="170" formatCode="&quot;$&quot;#,##0\ ;\(&quot;$&quot;#,##0\)"/>
    <numFmt numFmtId="171" formatCode="\$#,##0\ ;\(\$#,##0\)"/>
  </numFmts>
  <fonts count="2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b/>
      <sz val="1"/>
      <color indexed="8"/>
      <name val="Courier"/>
      <family val="1"/>
      <charset val="238"/>
    </font>
    <font>
      <u val="single"/>
      <sz val="10"/>
      <color indexed="12"/>
      <name val="Times New Roman CE"/>
      <family val="2"/>
      <charset val="238"/>
    </font>
    <font>
      <sz val="11"/>
      <color indexed="8"/>
      <name val="Calibri"/>
      <family val="2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sz val="11"/>
      <name val="Arial"/>
      <family val="2"/>
      <charset val="238"/>
    </font>
    <font>
      <sz val="12"/>
      <name val="Courier"/>
      <family val="3"/>
      <charset val="238"/>
    </font>
    <font>
      <u val="single"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</font>
    <font>
      <u val="single"/>
      <sz val="10"/>
      <color theme="1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</border>
    <border>
      <left/>
      <right/>
      <top style="double">
        <color auto="1"/>
      </top>
      <bottom/>
    </border>
    <border>
      <left/>
      <right/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127">
    <xf numFmtId="0" fontId="24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>
      <alignment/>
      <protection locked="0"/>
    </xf>
    <xf numFmtId="0" fontId="10" fillId="0" borderId="0">
      <alignment/>
      <protection locked="0"/>
    </xf>
    <xf numFmtId="166" fontId="1" fillId="0" borderId="0" applyFont="0" applyFill="0" applyBorder="0" applyAlignment="0" applyProtection="0"/>
    <xf numFmtId="0" fontId="10" fillId="0" borderId="0">
      <alignment/>
      <protection locked="0"/>
    </xf>
    <xf numFmtId="165" fontId="1" fillId="0" borderId="0" applyFont="0" applyFill="0" applyBorder="0" applyAlignment="0" applyProtection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  <xf numFmtId="0" fontId="13" fillId="2" borderId="1" applyNumberFormat="0" applyFont="0" applyFill="0" applyAlignment="0" applyProtection="0"/>
    <xf numFmtId="0" fontId="13" fillId="0" borderId="2" applyNumberFormat="0" applyFont="0" applyFill="0" applyAlignment="0" applyProtection="0"/>
    <xf numFmtId="41" fontId="1" fillId="0" borderId="0" applyFont="0" applyFill="0" applyBorder="0" applyAlignment="0" applyProtection="0"/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0" fillId="0" borderId="0">
      <alignment/>
      <protection locked="0"/>
    </xf>
    <xf numFmtId="0" fontId="10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0" fillId="0" borderId="0">
      <alignment/>
      <protection locked="0"/>
    </xf>
    <xf numFmtId="0" fontId="10" fillId="0" borderId="0">
      <alignment/>
      <protection locked="0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9" fontId="14" fillId="0" borderId="0">
      <alignment/>
      <protection locked="0"/>
    </xf>
    <xf numFmtId="0" fontId="10" fillId="0" borderId="0">
      <alignment/>
      <protection locked="0"/>
    </xf>
    <xf numFmtId="169" fontId="14" fillId="0" borderId="0">
      <alignment/>
      <protection locked="0"/>
    </xf>
    <xf numFmtId="0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2" borderId="0" applyFont="0" applyFill="0" applyBorder="0" applyAlignment="0" applyProtection="0"/>
    <xf numFmtId="0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3" fillId="2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>
      <alignment/>
      <protection locked="0"/>
    </xf>
    <xf numFmtId="0" fontId="10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4" fillId="0" borderId="0">
      <alignment/>
      <protection locked="0"/>
    </xf>
    <xf numFmtId="0" fontId="10" fillId="0" borderId="0">
      <alignment/>
      <protection locked="0"/>
    </xf>
    <xf numFmtId="0" fontId="10" fillId="0" borderId="0">
      <alignment/>
      <protection locked="0"/>
    </xf>
    <xf numFmtId="0" fontId="10" fillId="0" borderId="0">
      <alignment/>
      <protection locked="0"/>
    </xf>
    <xf numFmtId="0" fontId="10" fillId="0" borderId="0">
      <alignment/>
      <protection locked="0"/>
    </xf>
    <xf numFmtId="0" fontId="11" fillId="0" borderId="0" applyNumberFormat="0" applyFill="0" applyBorder="0">
      <alignment/>
      <protection locked="0"/>
    </xf>
    <xf numFmtId="0" fontId="23" fillId="0" borderId="0" applyNumberFormat="0" applyFill="0" applyBorder="0" applyAlignment="0" applyProtection="0"/>
    <xf numFmtId="0" fontId="17" fillId="0" borderId="0" applyNumberFormat="0" applyFill="0" applyBorder="0">
      <alignment/>
      <protection locked="0"/>
    </xf>
    <xf numFmtId="0" fontId="17" fillId="0" borderId="0" applyNumberFormat="0" applyFill="0" applyBorder="0">
      <alignment/>
      <protection locked="0"/>
    </xf>
    <xf numFmtId="0" fontId="17" fillId="0" borderId="0" applyNumberFormat="0" applyFill="0" applyBorder="0">
      <alignment/>
      <protection locked="0"/>
    </xf>
    <xf numFmtId="0" fontId="17" fillId="0" borderId="0" applyNumberFormat="0" applyFill="0" applyBorder="0">
      <alignment/>
      <protection locked="0"/>
    </xf>
    <xf numFmtId="0" fontId="17" fillId="0" borderId="0" applyNumberFormat="0" applyFill="0" applyBorder="0">
      <alignment/>
      <protection locked="0"/>
    </xf>
    <xf numFmtId="0" fontId="17" fillId="0" borderId="0" applyNumberFormat="0" applyFill="0" applyBorder="0">
      <alignment/>
      <protection locked="0"/>
    </xf>
    <xf numFmtId="0" fontId="17" fillId="0" borderId="0" applyNumberFormat="0" applyFill="0" applyBorder="0">
      <alignment/>
      <protection locked="0"/>
    </xf>
    <xf numFmtId="0" fontId="23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5" fontId="13" fillId="0" borderId="0" applyFont="0" applyFill="0" applyBorder="0" applyAlignment="0" applyProtection="0"/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71" fontId="13" fillId="2" borderId="0" applyFont="0" applyFill="0" applyBorder="0" applyAlignment="0" applyProtection="0"/>
    <xf numFmtId="170" fontId="13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5" fillId="0" borderId="0">
      <alignment/>
      <protection/>
    </xf>
    <xf numFmtId="0" fontId="1" fillId="0" borderId="0">
      <alignment/>
      <protection/>
    </xf>
    <xf numFmtId="0" fontId="15" fillId="0" borderId="0">
      <alignment/>
      <protection/>
    </xf>
    <xf numFmtId="0" fontId="1" fillId="0" borderId="0">
      <alignment/>
      <protection/>
    </xf>
    <xf numFmtId="0" fontId="15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5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3" fillId="0" borderId="0">
      <alignment/>
      <protection/>
    </xf>
    <xf numFmtId="0" fontId="15" fillId="0" borderId="0">
      <alignment/>
      <protection/>
    </xf>
    <xf numFmtId="0" fontId="15" fillId="0" borderId="0">
      <alignment/>
      <protection/>
    </xf>
    <xf numFmtId="0" fontId="25" fillId="0" borderId="0">
      <alignment/>
      <protection/>
    </xf>
    <xf numFmtId="168" fontId="9" fillId="0" borderId="0">
      <alignment/>
      <protection/>
    </xf>
    <xf numFmtId="167" fontId="9" fillId="0" borderId="0">
      <alignment/>
      <protection/>
    </xf>
    <xf numFmtId="0" fontId="24" fillId="0" borderId="0">
      <alignment/>
      <protection/>
    </xf>
    <xf numFmtId="0" fontId="25" fillId="0" borderId="0">
      <alignment/>
      <protection/>
    </xf>
    <xf numFmtId="0" fontId="15" fillId="0" borderId="0">
      <alignment/>
      <protection/>
    </xf>
    <xf numFmtId="167" fontId="16" fillId="0" borderId="0">
      <alignment/>
      <protection/>
    </xf>
    <xf numFmtId="0" fontId="1" fillId="0" borderId="0">
      <alignment vertical="top"/>
      <protection/>
    </xf>
    <xf numFmtId="0" fontId="15" fillId="0" borderId="0">
      <alignment/>
      <protection/>
    </xf>
    <xf numFmtId="167" fontId="16" fillId="0" borderId="0">
      <alignment/>
      <protection/>
    </xf>
    <xf numFmtId="167" fontId="16" fillId="0" borderId="0">
      <alignment/>
      <protection/>
    </xf>
    <xf numFmtId="0" fontId="15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4" fillId="0" borderId="0">
      <alignment/>
      <protection locked="0"/>
    </xf>
    <xf numFmtId="0" fontId="14" fillId="0" borderId="0">
      <alignment/>
      <protection locked="0"/>
    </xf>
    <xf numFmtId="2" fontId="13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3" fillId="2" borderId="0" applyFont="0" applyFill="0" applyBorder="0" applyAlignment="0" applyProtection="0"/>
    <xf numFmtId="2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0">
      <alignment vertical="center"/>
      <protection/>
    </xf>
    <xf numFmtId="0" fontId="14" fillId="0" borderId="3">
      <alignment/>
      <protection locked="0"/>
    </xf>
    <xf numFmtId="0" fontId="10" fillId="0" borderId="2">
      <alignment/>
      <protection locked="0"/>
    </xf>
    <xf numFmtId="0" fontId="14" fillId="0" borderId="3">
      <alignment/>
      <protection locked="0"/>
    </xf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2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2" borderId="0" applyNumberFormat="0" applyFill="0" applyBorder="0" applyAlignment="0" applyProtection="0"/>
  </cellStyleXfs>
  <cellXfs count="27">
    <xf numFmtId="0" fontId="0" fillId="0" borderId="0" xfId="0"/>
    <xf numFmtId="0" fontId="0" fillId="0" borderId="4" xfId="0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0" fillId="0" borderId="0" xfId="0" applyFont="1"/>
    <xf numFmtId="3" fontId="3" fillId="0" borderId="12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0" fillId="0" borderId="0" xfId="0" applyNumberFormat="1"/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3" fontId="0" fillId="0" borderId="0" xfId="0" applyNumberFormat="1" applyFont="1"/>
    <xf numFmtId="3" fontId="6" fillId="0" borderId="18" xfId="0" applyNumberFormat="1" applyFont="1" applyBorder="1"/>
    <xf numFmtId="3" fontId="6" fillId="0" borderId="19" xfId="0" applyNumberFormat="1" applyFont="1" applyBorder="1"/>
    <xf numFmtId="0" fontId="0" fillId="3" borderId="0" xfId="0" applyFill="1"/>
    <xf numFmtId="0" fontId="0" fillId="0" borderId="0" xfId="0" applyFill="1"/>
    <xf numFmtId="164" fontId="8" fillId="0" borderId="0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wrapText="1"/>
    </xf>
  </cellXfs>
  <cellStyles count="11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Celkem 2" xfId="20"/>
    <cellStyle name="Celkem 3" xfId="21"/>
    <cellStyle name="Celkem 4" xfId="22"/>
    <cellStyle name="Celkem 5" xfId="23"/>
    <cellStyle name="Comma [0] 2" xfId="24"/>
    <cellStyle name="Comma 2" xfId="25"/>
    <cellStyle name="Comma 3" xfId="26"/>
    <cellStyle name="Comma 4" xfId="27"/>
    <cellStyle name="Comma 5" xfId="28"/>
    <cellStyle name="Comma_PCENY" xfId="29"/>
    <cellStyle name="Comma0" xfId="30"/>
    <cellStyle name="Comma0 2" xfId="31"/>
    <cellStyle name="Currency 2" xfId="32"/>
    <cellStyle name="Currency 3" xfId="33"/>
    <cellStyle name="Currency 4" xfId="34"/>
    <cellStyle name="Currency 5" xfId="35"/>
    <cellStyle name="Currency_PCENY" xfId="36"/>
    <cellStyle name="Currency0" xfId="37"/>
    <cellStyle name="Currency0 2" xfId="38"/>
    <cellStyle name="Čárka 2" xfId="39"/>
    <cellStyle name="Čárky bez des. míst 2" xfId="40"/>
    <cellStyle name="Date" xfId="41"/>
    <cellStyle name="Date 2" xfId="42"/>
    <cellStyle name="Date 3" xfId="43"/>
    <cellStyle name="Datum" xfId="44"/>
    <cellStyle name="Datum 2" xfId="45"/>
    <cellStyle name="Datum 3" xfId="46"/>
    <cellStyle name="Datum 4" xfId="47"/>
    <cellStyle name="Datum 5" xfId="48"/>
    <cellStyle name="Finanční0" xfId="49"/>
    <cellStyle name="Finanční0 2" xfId="50"/>
    <cellStyle name="Finanční0 3" xfId="51"/>
    <cellStyle name="Finanční0 4" xfId="52"/>
    <cellStyle name="Finanční0 5" xfId="53"/>
    <cellStyle name="Fixed" xfId="54"/>
    <cellStyle name="Fixed 2" xfId="55"/>
    <cellStyle name="Fixed 3" xfId="56"/>
    <cellStyle name="Heading 1" xfId="57"/>
    <cellStyle name="Heading 1 2" xfId="58"/>
    <cellStyle name="Heading 2" xfId="59"/>
    <cellStyle name="Heading 2 2" xfId="60"/>
    <cellStyle name="Heading1" xfId="61"/>
    <cellStyle name="Heading1 2" xfId="62"/>
    <cellStyle name="Heading2" xfId="63"/>
    <cellStyle name="Heading2 2" xfId="64"/>
    <cellStyle name="Hyperlink" xfId="65"/>
    <cellStyle name="Hypertextový odkaz 2" xfId="66"/>
    <cellStyle name="Hypertextový odkaz 2 2" xfId="67"/>
    <cellStyle name="Hypertextový odkaz 3" xfId="68"/>
    <cellStyle name="Hypertextový odkaz 4" xfId="69"/>
    <cellStyle name="Hypertextový odkaz 5" xfId="70"/>
    <cellStyle name="Hypertextový odkaz 6" xfId="71"/>
    <cellStyle name="Hypertextový odkaz 7" xfId="72"/>
    <cellStyle name="Hypertextový odkaz 8" xfId="73"/>
    <cellStyle name="Hypertextový odkaz 9" xfId="74"/>
    <cellStyle name="Měna 2" xfId="75"/>
    <cellStyle name="Měna0" xfId="76"/>
    <cellStyle name="Měna0 2" xfId="77"/>
    <cellStyle name="Měna0 3" xfId="78"/>
    <cellStyle name="Měna0 4" xfId="79"/>
    <cellStyle name="Měna0 5" xfId="80"/>
    <cellStyle name="Měny bez des. míst 2" xfId="81"/>
    <cellStyle name="Normální 10" xfId="82"/>
    <cellStyle name="Normální 11" xfId="83"/>
    <cellStyle name="Normální 12" xfId="84"/>
    <cellStyle name="Normální 13" xfId="85"/>
    <cellStyle name="Normální 14" xfId="86"/>
    <cellStyle name="Normální 15" xfId="87"/>
    <cellStyle name="Normální 16" xfId="88"/>
    <cellStyle name="Normální 17" xfId="89"/>
    <cellStyle name="Normální 18" xfId="90"/>
    <cellStyle name="Normální 19" xfId="91"/>
    <cellStyle name="Normální 2" xfId="92"/>
    <cellStyle name="Normální 2 2" xfId="93"/>
    <cellStyle name="Normální 2 3" xfId="94"/>
    <cellStyle name="Normální 20" xfId="95"/>
    <cellStyle name="Normální 21" xfId="96"/>
    <cellStyle name="Normální 22" xfId="97"/>
    <cellStyle name="Normální 23" xfId="98"/>
    <cellStyle name="Normální 3" xfId="99"/>
    <cellStyle name="Normální 3 2" xfId="100"/>
    <cellStyle name="Normální 3 3" xfId="101"/>
    <cellStyle name="Normální 3 4" xfId="102"/>
    <cellStyle name="Normální 4" xfId="103"/>
    <cellStyle name="Normální 5" xfId="104"/>
    <cellStyle name="Normální 6" xfId="105"/>
    <cellStyle name="Normální 7" xfId="106"/>
    <cellStyle name="Normální 8" xfId="107"/>
    <cellStyle name="Normální 9" xfId="108"/>
    <cellStyle name="Percent 2" xfId="109"/>
    <cellStyle name="Percent 3" xfId="110"/>
    <cellStyle name="Pevný" xfId="111"/>
    <cellStyle name="Pevný 2" xfId="112"/>
    <cellStyle name="Pevný 3" xfId="113"/>
    <cellStyle name="Pevný 4" xfId="114"/>
    <cellStyle name="Pevný 5" xfId="115"/>
    <cellStyle name="Procenta 2" xfId="116"/>
    <cellStyle name="Styl 1" xfId="117"/>
    <cellStyle name="Total" xfId="118"/>
    <cellStyle name="Total 2" xfId="119"/>
    <cellStyle name="Total 3" xfId="120"/>
    <cellStyle name="Záhlaví 1" xfId="121"/>
    <cellStyle name="Záhlaví 1 2" xfId="122"/>
    <cellStyle name="Záhlaví 1 3" xfId="123"/>
    <cellStyle name="Záhlaví 2" xfId="124"/>
    <cellStyle name="Záhlaví 2 2" xfId="125"/>
    <cellStyle name="Záhlaví 2 3" xfId="12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24"/>
  <sheetViews>
    <sheetView tabSelected="1" workbookViewId="0" topLeftCell="G1">
      <selection pane="topLeft" activeCell="W7" sqref="W7"/>
    </sheetView>
  </sheetViews>
  <sheetFormatPr defaultRowHeight="15"/>
  <cols>
    <col min="1" max="1" width="24.5714285714286" customWidth="1"/>
    <col min="2" max="24" width="14.5714285714286" customWidth="1"/>
  </cols>
  <sheetData>
    <row r="2" spans="1:8" ht="30" customHeight="1">
      <c r="A2" s="1" t="s">
        <v>22</v>
      </c>
      <c r="B2" s="26" t="s">
        <v>23</v>
      </c>
      <c r="C2" s="26"/>
      <c r="D2" s="26"/>
      <c r="E2" s="26"/>
      <c r="F2" s="26"/>
      <c r="G2" s="26"/>
      <c r="H2" s="26"/>
    </row>
    <row r="3" spans="1:8" ht="38.25" customHeight="1">
      <c r="A3" s="1"/>
      <c r="B3" s="26" t="s">
        <v>24</v>
      </c>
      <c r="C3" s="26"/>
      <c r="D3" s="26"/>
      <c r="E3" s="26"/>
      <c r="F3" s="26"/>
      <c r="G3" s="26"/>
      <c r="H3" s="26"/>
    </row>
    <row r="5" spans="3:19" ht="15.75" thickBot="1">
      <c r="C5">
        <v>30</v>
      </c>
      <c r="E5">
        <v>29</v>
      </c>
      <c r="G5">
        <v>28</v>
      </c>
      <c r="I5">
        <v>27</v>
      </c>
      <c r="K5">
        <v>26</v>
      </c>
      <c r="M5">
        <v>25</v>
      </c>
      <c r="O5">
        <v>24</v>
      </c>
      <c r="Q5">
        <v>23</v>
      </c>
      <c r="S5">
        <v>22</v>
      </c>
    </row>
    <row r="6" spans="1:24" ht="45">
      <c r="A6" s="4" t="s">
        <v>21</v>
      </c>
      <c r="B6" s="8" t="s">
        <v>26</v>
      </c>
      <c r="C6" s="7" t="s">
        <v>28</v>
      </c>
      <c r="D6" s="2" t="s">
        <v>27</v>
      </c>
      <c r="E6" s="3" t="s">
        <v>25</v>
      </c>
      <c r="F6" s="2" t="s">
        <v>29</v>
      </c>
      <c r="G6" s="3" t="s">
        <v>19</v>
      </c>
      <c r="H6" s="2" t="s">
        <v>30</v>
      </c>
      <c r="I6" s="3" t="s">
        <v>20</v>
      </c>
      <c r="J6" s="2" t="s">
        <v>31</v>
      </c>
      <c r="K6" s="3" t="s">
        <v>32</v>
      </c>
      <c r="L6" s="2" t="s">
        <v>33</v>
      </c>
      <c r="M6" s="3" t="s">
        <v>34</v>
      </c>
      <c r="N6" s="2" t="s">
        <v>35</v>
      </c>
      <c r="O6" s="3" t="s">
        <v>36</v>
      </c>
      <c r="P6" s="2" t="s">
        <v>39</v>
      </c>
      <c r="Q6" s="3" t="s">
        <v>40</v>
      </c>
      <c r="R6" s="2" t="s">
        <v>41</v>
      </c>
      <c r="S6" s="3" t="s">
        <v>42</v>
      </c>
      <c r="U6" s="2" t="s">
        <v>37</v>
      </c>
      <c r="V6" s="3" t="s">
        <v>38</v>
      </c>
      <c r="W6" s="3" t="s">
        <v>43</v>
      </c>
      <c r="X6" s="3" t="s">
        <v>44</v>
      </c>
    </row>
    <row r="7" spans="1:24" ht="15">
      <c r="A7" s="5" t="s">
        <v>0</v>
      </c>
      <c r="B7" s="11">
        <v>1056336374</v>
      </c>
      <c r="C7" s="12">
        <f>B7/C$5</f>
        <v>35211212.466666669</v>
      </c>
      <c r="D7" s="13">
        <f t="shared" si="0" ref="D7:D23">(B7-C7)*infl11</f>
        <v>1040526539.6024666</v>
      </c>
      <c r="E7" s="14">
        <f>D7/E$5</f>
        <v>35880225.503533334</v>
      </c>
      <c r="F7" s="13">
        <f t="shared" si="1" ref="F7:F23">(D7-E7)*infl12</f>
        <v>1037799642.464198</v>
      </c>
      <c r="G7" s="14">
        <f>F7/G$5</f>
        <v>37064272.945149928</v>
      </c>
      <c r="H7" s="13">
        <f t="shared" si="2" ref="H7:H23">(F7-G7)*infl13</f>
        <v>1014745664.6923147</v>
      </c>
      <c r="I7" s="14">
        <f>H7/I$5</f>
        <v>37583172.766382031</v>
      </c>
      <c r="J7" s="13">
        <f t="shared" si="3" ref="J7:J23">(H7-I7)*infl14</f>
        <v>981071141.89363647</v>
      </c>
      <c r="K7" s="14">
        <f t="shared" si="4" ref="K7:K23">J7/K$5</f>
        <v>37733505.457447559</v>
      </c>
      <c r="L7" s="13">
        <f t="shared" si="5" ref="L7:L23">(J7-K7)*infl15</f>
        <v>946167649.34549737</v>
      </c>
      <c r="M7" s="14">
        <f>L7/M$5</f>
        <v>37846705.973819897</v>
      </c>
      <c r="N7" s="13">
        <f t="shared" si="6" ref="N7:N23">(L7-M7)*infl16</f>
        <v>914679189.97527921</v>
      </c>
      <c r="O7" s="14">
        <f>N7/O$5</f>
        <v>38111632.915636636</v>
      </c>
      <c r="P7" s="13">
        <f t="shared" si="7" ref="P7:P23">(N7-O7)*infl17</f>
        <v>898481745.98613358</v>
      </c>
      <c r="Q7" s="14">
        <f>P7/Q$5</f>
        <v>39064423.738527544</v>
      </c>
      <c r="R7" s="13">
        <f t="shared" si="8" ref="R7:R23">(P7-Q7)*infl18</f>
        <v>878324503.33705342</v>
      </c>
      <c r="S7" s="14">
        <f>R7/S$5</f>
        <v>39923841.060775153</v>
      </c>
      <c r="T7" s="15"/>
      <c r="U7" s="13">
        <f>M7*0.19</f>
        <v>7190874.1350257806</v>
      </c>
      <c r="V7" s="14">
        <f>O7*0.19</f>
        <v>7241210.2539709611</v>
      </c>
      <c r="W7" s="14">
        <f>Q7*0.19</f>
        <v>7422240.5103202332</v>
      </c>
      <c r="X7" s="14">
        <f>S7*0.19</f>
        <v>7585529.8015472796</v>
      </c>
    </row>
    <row r="8" spans="1:24" ht="15">
      <c r="A8" s="5" t="s">
        <v>1</v>
      </c>
      <c r="B8" s="11">
        <v>227862069</v>
      </c>
      <c r="C8" s="12">
        <f t="shared" si="9" ref="C8:C23">B8/C$5</f>
        <v>7595402.2999999998</v>
      </c>
      <c r="D8" s="13">
        <f t="shared" si="0"/>
        <v>224451733.36729997</v>
      </c>
      <c r="E8" s="14">
        <f t="shared" si="10" ref="E8:E23">D8/E$5</f>
        <v>7739714.9436999988</v>
      </c>
      <c r="F8" s="13">
        <f t="shared" si="1"/>
        <v>223863515.03157878</v>
      </c>
      <c r="G8" s="14">
        <f t="shared" si="11" ref="G8:I23">F8/G$5</f>
        <v>7995125.5368420994</v>
      </c>
      <c r="H8" s="13">
        <f>(F8-G8)*infl13</f>
        <v>218890546.94766298</v>
      </c>
      <c r="I8" s="14">
        <f t="shared" si="11"/>
        <v>8107057.2943578884</v>
      </c>
      <c r="J8" s="13">
        <f t="shared" si="3"/>
        <v>211626623.6119183</v>
      </c>
      <c r="K8" s="14">
        <f t="shared" si="4"/>
        <v>8139485.5235353196</v>
      </c>
      <c r="L8" s="13">
        <f t="shared" si="5"/>
        <v>204097599.50264812</v>
      </c>
      <c r="M8" s="14">
        <f t="shared" si="12" ref="M8:M23">L8/M$5</f>
        <v>8163903.9801059244</v>
      </c>
      <c r="N8" s="13">
        <f t="shared" si="6"/>
        <v>197305231.39119995</v>
      </c>
      <c r="O8" s="14">
        <f t="shared" si="13" ref="O8:O23">N8/O$5</f>
        <v>8221051.3079666644</v>
      </c>
      <c r="P8" s="13">
        <f t="shared" si="7"/>
        <v>193811284.58531412</v>
      </c>
      <c r="Q8" s="14">
        <f t="shared" si="14" ref="Q8:Q18">P8/Q$5</f>
        <v>8426577.5906658322</v>
      </c>
      <c r="R8" s="13">
        <f t="shared" si="8"/>
        <v>189463170.54853055</v>
      </c>
      <c r="S8" s="14">
        <f t="shared" si="15" ref="S8:S18">R8/S$5</f>
        <v>8611962.2976604793</v>
      </c>
      <c r="T8" s="15"/>
      <c r="U8" s="13">
        <f t="shared" si="16" ref="U8:U23">M8*0.19</f>
        <v>1551141.7562201256</v>
      </c>
      <c r="V8" s="14">
        <f t="shared" si="17" ref="V8:V23">O8*0.19</f>
        <v>1561999.7485136662</v>
      </c>
      <c r="W8" s="14">
        <f t="shared" si="18" ref="W8:W23">Q8*0.19</f>
        <v>1601049.7422265082</v>
      </c>
      <c r="X8" s="14">
        <f t="shared" si="19" ref="X8:X23">S8*0.19</f>
        <v>1636272.8365554912</v>
      </c>
    </row>
    <row r="9" spans="1:24" ht="15">
      <c r="A9" s="5" t="s">
        <v>2</v>
      </c>
      <c r="B9" s="11">
        <v>520827586</v>
      </c>
      <c r="C9" s="12">
        <f t="shared" si="9"/>
        <v>17360919.533333335</v>
      </c>
      <c r="D9" s="13">
        <f t="shared" si="0"/>
        <v>513032533.12953323</v>
      </c>
      <c r="E9" s="14">
        <f t="shared" si="10"/>
        <v>17690777.004466664</v>
      </c>
      <c r="F9" s="13">
        <f t="shared" si="1"/>
        <v>511688034.07719374</v>
      </c>
      <c r="G9" s="14">
        <f t="shared" si="11"/>
        <v>18274572.645614062</v>
      </c>
      <c r="H9" s="13">
        <f t="shared" si="2"/>
        <v>500321249.89162177</v>
      </c>
      <c r="I9" s="14">
        <f t="shared" si="11"/>
        <v>18530416.662652656</v>
      </c>
      <c r="J9" s="13">
        <f t="shared" si="3"/>
        <v>483717996.561885</v>
      </c>
      <c r="K9" s="14">
        <f t="shared" si="4"/>
        <v>18604538.329303268</v>
      </c>
      <c r="L9" s="13">
        <f t="shared" si="5"/>
        <v>466508798.60727942</v>
      </c>
      <c r="M9" s="14">
        <f t="shared" si="12"/>
        <v>18660351.944291178</v>
      </c>
      <c r="N9" s="13">
        <f t="shared" si="6"/>
        <v>450983385.7896291</v>
      </c>
      <c r="O9" s="14">
        <f t="shared" si="13"/>
        <v>18790974.407901213</v>
      </c>
      <c r="P9" s="13">
        <f t="shared" si="7"/>
        <v>442997221.66627103</v>
      </c>
      <c r="Q9" s="14">
        <f t="shared" si="14"/>
        <v>19260748.768098742</v>
      </c>
      <c r="R9" s="13">
        <f t="shared" si="8"/>
        <v>433058675.30193204</v>
      </c>
      <c r="S9" s="14">
        <f t="shared" si="15"/>
        <v>19684485.240996912</v>
      </c>
      <c r="T9" s="15"/>
      <c r="U9" s="13">
        <f t="shared" si="16"/>
        <v>3545466.8694153237</v>
      </c>
      <c r="V9" s="14">
        <f t="shared" si="17"/>
        <v>3570285.1375012305</v>
      </c>
      <c r="W9" s="14">
        <f t="shared" si="18"/>
        <v>3659542.2659387612</v>
      </c>
      <c r="X9" s="14">
        <f t="shared" si="19"/>
        <v>3740052.1957894135</v>
      </c>
    </row>
    <row r="10" spans="1:24" ht="15">
      <c r="A10" s="5" t="s">
        <v>3</v>
      </c>
      <c r="B10" s="11">
        <v>761051303</v>
      </c>
      <c r="C10" s="12">
        <f t="shared" si="9"/>
        <v>25368376.766666666</v>
      </c>
      <c r="D10" s="13">
        <f t="shared" si="0"/>
        <v>749660901.83176661</v>
      </c>
      <c r="E10" s="14">
        <f t="shared" si="10"/>
        <v>25850375.925233331</v>
      </c>
      <c r="F10" s="13">
        <f t="shared" si="1"/>
        <v>747696273.26144874</v>
      </c>
      <c r="G10" s="14">
        <f t="shared" si="11"/>
        <v>26703438.330766026</v>
      </c>
      <c r="H10" s="13">
        <f t="shared" si="2"/>
        <v>731086734.61971223</v>
      </c>
      <c r="I10" s="14">
        <f t="shared" si="11"/>
        <v>27077286.467396751</v>
      </c>
      <c r="J10" s="13">
        <f t="shared" si="3"/>
        <v>706825485.94492471</v>
      </c>
      <c r="K10" s="14">
        <f t="shared" si="4"/>
        <v>27185595.613266334</v>
      </c>
      <c r="L10" s="13">
        <f t="shared" si="5"/>
        <v>681678810.00265324</v>
      </c>
      <c r="M10" s="14">
        <f t="shared" si="12"/>
        <v>27267152.400106128</v>
      </c>
      <c r="N10" s="13">
        <f t="shared" si="6"/>
        <v>658992539.20576489</v>
      </c>
      <c r="O10" s="14">
        <f t="shared" si="13"/>
        <v>27458022.466906872</v>
      </c>
      <c r="P10" s="13">
        <f t="shared" si="7"/>
        <v>647322879.65732932</v>
      </c>
      <c r="Q10" s="14">
        <f>P10/Q$5</f>
        <v>28144473.028579537</v>
      </c>
      <c r="R10" s="13">
        <f t="shared" si="8"/>
        <v>632800331.57458222</v>
      </c>
      <c r="S10" s="14">
        <f t="shared" si="15"/>
        <v>28763651.435208283</v>
      </c>
      <c r="T10" s="15"/>
      <c r="U10" s="13">
        <f t="shared" si="16"/>
        <v>5180758.9560201643</v>
      </c>
      <c r="V10" s="14">
        <f t="shared" si="17"/>
        <v>5217024.2687123055</v>
      </c>
      <c r="W10" s="14">
        <f t="shared" si="18"/>
        <v>5347449.8754301118</v>
      </c>
      <c r="X10" s="14">
        <f t="shared" si="19"/>
        <v>5465093.7726895735</v>
      </c>
    </row>
    <row r="11" spans="1:24" ht="15">
      <c r="A11" s="5" t="s">
        <v>4</v>
      </c>
      <c r="B11" s="11">
        <v>3085312000</v>
      </c>
      <c r="C11" s="12">
        <f t="shared" si="9"/>
        <v>102843733.33333333</v>
      </c>
      <c r="D11" s="13">
        <f t="shared" si="0"/>
        <v>3039135163.7333331</v>
      </c>
      <c r="E11" s="14">
        <f t="shared" si="10"/>
        <v>104797764.26666667</v>
      </c>
      <c r="F11" s="13">
        <f t="shared" si="1"/>
        <v>3031170533.649066</v>
      </c>
      <c r="G11" s="14">
        <f t="shared" si="11"/>
        <v>108256090.48746665</v>
      </c>
      <c r="H11" s="13">
        <f t="shared" si="2"/>
        <v>2963835245.3658614</v>
      </c>
      <c r="I11" s="14">
        <f t="shared" si="11"/>
        <v>109771675.75429116</v>
      </c>
      <c r="J11" s="13">
        <f t="shared" si="3"/>
        <v>2865479823.8900166</v>
      </c>
      <c r="K11" s="14">
        <f t="shared" si="4"/>
        <v>110210762.45730832</v>
      </c>
      <c r="L11" s="13">
        <f t="shared" si="5"/>
        <v>2763534868.6170063</v>
      </c>
      <c r="M11" s="14">
        <f t="shared" si="12"/>
        <v>110541394.74468026</v>
      </c>
      <c r="N11" s="13">
        <f t="shared" si="6"/>
        <v>2671564428.1894317</v>
      </c>
      <c r="O11" s="14">
        <f t="shared" si="13"/>
        <v>111315184.50789298</v>
      </c>
      <c r="P11" s="13">
        <f t="shared" si="7"/>
        <v>2624255474.7735767</v>
      </c>
      <c r="Q11" s="14">
        <f t="shared" si="14"/>
        <v>114098064.1205903</v>
      </c>
      <c r="R11" s="13">
        <f t="shared" si="8"/>
        <v>2565380873.6873522</v>
      </c>
      <c r="S11" s="14">
        <f>R11/S$5</f>
        <v>116608221.53124328</v>
      </c>
      <c r="T11" s="15"/>
      <c r="U11" s="13">
        <f t="shared" si="16"/>
        <v>21002865.001489248</v>
      </c>
      <c r="V11" s="14">
        <f t="shared" si="17"/>
        <v>21149885.056499667</v>
      </c>
      <c r="W11" s="14">
        <f t="shared" si="18"/>
        <v>21678632.182912156</v>
      </c>
      <c r="X11" s="14">
        <f t="shared" si="19"/>
        <v>22155562.090936225</v>
      </c>
    </row>
    <row r="12" spans="1:24" ht="15">
      <c r="A12" s="5" t="s">
        <v>5</v>
      </c>
      <c r="B12" s="11">
        <v>298933257</v>
      </c>
      <c r="C12" s="12">
        <f t="shared" si="9"/>
        <v>9964441.9000000004</v>
      </c>
      <c r="D12" s="13">
        <f t="shared" si="0"/>
        <v>294459222.5869</v>
      </c>
      <c r="E12" s="14">
        <f t="shared" si="10"/>
        <v>10153766.2961</v>
      </c>
      <c r="F12" s="13">
        <f t="shared" si="1"/>
        <v>293687536.34839636</v>
      </c>
      <c r="G12" s="14">
        <f t="shared" si="11"/>
        <v>10488840.583871299</v>
      </c>
      <c r="H12" s="13">
        <f t="shared" si="2"/>
        <v>287163477.5052284</v>
      </c>
      <c r="I12" s="14">
        <f t="shared" si="11"/>
        <v>10635684.352045497</v>
      </c>
      <c r="J12" s="13">
        <f t="shared" si="3"/>
        <v>277633904.32579565</v>
      </c>
      <c r="K12" s="14">
        <f t="shared" si="4"/>
        <v>10678227.089453679</v>
      </c>
      <c r="L12" s="13">
        <f t="shared" si="5"/>
        <v>267756544.26805097</v>
      </c>
      <c r="M12" s="14">
        <f t="shared" si="12"/>
        <v>10710261.770722039</v>
      </c>
      <c r="N12" s="13">
        <f t="shared" si="6"/>
        <v>258845606.47481021</v>
      </c>
      <c r="O12" s="14">
        <f t="shared" si="13"/>
        <v>10785233.603117092</v>
      </c>
      <c r="P12" s="13">
        <f t="shared" si="7"/>
        <v>254261882.19348544</v>
      </c>
      <c r="Q12" s="14">
        <f t="shared" si="14"/>
        <v>11054864.443195019</v>
      </c>
      <c r="R12" s="13">
        <f t="shared" si="8"/>
        <v>248557572.14079681</v>
      </c>
      <c r="S12" s="14">
        <f t="shared" si="15"/>
        <v>11298071.46094531</v>
      </c>
      <c r="T12" s="15"/>
      <c r="U12" s="13">
        <f t="shared" si="16"/>
        <v>2034949.7364371875</v>
      </c>
      <c r="V12" s="14">
        <f t="shared" si="17"/>
        <v>2049194.3845922474</v>
      </c>
      <c r="W12" s="14">
        <f t="shared" si="18"/>
        <v>2100424.2442070534</v>
      </c>
      <c r="X12" s="14">
        <f t="shared" si="19"/>
        <v>2146633.5775796091</v>
      </c>
    </row>
    <row r="13" spans="1:24" ht="15">
      <c r="A13" s="5" t="s">
        <v>6</v>
      </c>
      <c r="B13" s="11">
        <v>47200000000</v>
      </c>
      <c r="C13" s="12">
        <f t="shared" si="9"/>
        <v>1573333333.3333333</v>
      </c>
      <c r="D13" s="13">
        <f t="shared" si="0"/>
        <v>46493573333.333328</v>
      </c>
      <c r="E13" s="14">
        <f t="shared" si="10"/>
        <v>1603226666.6666665</v>
      </c>
      <c r="F13" s="13">
        <f t="shared" si="1"/>
        <v>46371728106.666664</v>
      </c>
      <c r="G13" s="14">
        <f t="shared" si="11"/>
        <v>1656133146.6666665</v>
      </c>
      <c r="H13" s="13">
        <f t="shared" si="2"/>
        <v>45341613289.440002</v>
      </c>
      <c r="I13" s="14">
        <f t="shared" si="11"/>
        <v>1679319010.72</v>
      </c>
      <c r="J13" s="13">
        <f t="shared" si="3"/>
        <v>43836943455.834885</v>
      </c>
      <c r="K13" s="14">
        <f t="shared" si="4"/>
        <v>1686036286.7628801</v>
      </c>
      <c r="L13" s="13">
        <f t="shared" si="5"/>
        <v>42277359890.579216</v>
      </c>
      <c r="M13" s="14">
        <f t="shared" si="12"/>
        <v>1691094395.6231687</v>
      </c>
      <c r="N13" s="13">
        <f t="shared" si="6"/>
        <v>40870369353.420738</v>
      </c>
      <c r="O13" s="14">
        <f t="shared" si="13"/>
        <v>1702932056.3925307</v>
      </c>
      <c r="P13" s="13">
        <f t="shared" si="7"/>
        <v>40146623229.453911</v>
      </c>
      <c r="Q13" s="14">
        <f t="shared" si="14"/>
        <v>1745505357.8023438</v>
      </c>
      <c r="R13" s="13">
        <f t="shared" si="8"/>
        <v>39245942464.827904</v>
      </c>
      <c r="S13" s="14">
        <f t="shared" si="15"/>
        <v>1783906475.6739957</v>
      </c>
      <c r="T13" s="15"/>
      <c r="U13" s="13">
        <f t="shared" si="16"/>
        <v>321307935.16840208</v>
      </c>
      <c r="V13" s="14">
        <f t="shared" si="17"/>
        <v>323557090.71458083</v>
      </c>
      <c r="W13" s="14">
        <f t="shared" si="18"/>
        <v>331646017.98244536</v>
      </c>
      <c r="X13" s="14">
        <f t="shared" si="19"/>
        <v>338942230.37805921</v>
      </c>
    </row>
    <row r="14" spans="1:24" ht="15">
      <c r="A14" s="5" t="s">
        <v>7</v>
      </c>
      <c r="B14" s="11">
        <v>2266593186</v>
      </c>
      <c r="C14" s="12">
        <f t="shared" si="9"/>
        <v>75553106.200000003</v>
      </c>
      <c r="D14" s="13">
        <f t="shared" si="0"/>
        <v>2232669841.3161998</v>
      </c>
      <c r="E14" s="14">
        <f t="shared" si="10"/>
        <v>76988615.217799991</v>
      </c>
      <c r="F14" s="13">
        <f t="shared" si="1"/>
        <v>2226818706.5596466</v>
      </c>
      <c r="G14" s="14">
        <f t="shared" si="11"/>
        <v>79529239.519987375</v>
      </c>
      <c r="H14" s="13">
        <f t="shared" si="2"/>
        <v>2177351519.5782146</v>
      </c>
      <c r="I14" s="14">
        <f t="shared" si="11"/>
        <v>80642648.873267204</v>
      </c>
      <c r="J14" s="13">
        <f t="shared" si="3"/>
        <v>2105095706.1877673</v>
      </c>
      <c r="K14" s="14">
        <f t="shared" si="4"/>
        <v>80965219.468760282</v>
      </c>
      <c r="L14" s="13">
        <f t="shared" si="5"/>
        <v>2030202878.1791639</v>
      </c>
      <c r="M14" s="14">
        <f t="shared" si="12"/>
        <v>81208115.127166554</v>
      </c>
      <c r="N14" s="13">
        <f t="shared" si="6"/>
        <v>1962637726.3933611</v>
      </c>
      <c r="O14" s="14">
        <f t="shared" si="13"/>
        <v>81776571.933056712</v>
      </c>
      <c r="P14" s="13">
        <f t="shared" si="7"/>
        <v>1927882683.3218117</v>
      </c>
      <c r="Q14" s="14">
        <f t="shared" si="14"/>
        <v>83820986.231383115</v>
      </c>
      <c r="R14" s="13">
        <f t="shared" si="8"/>
        <v>1884631054.4264181</v>
      </c>
      <c r="S14" s="14">
        <f t="shared" si="15"/>
        <v>85665047.928473547</v>
      </c>
      <c r="T14" s="15"/>
      <c r="U14" s="13">
        <f t="shared" si="16"/>
        <v>15429541.874161646</v>
      </c>
      <c r="V14" s="14">
        <f t="shared" si="17"/>
        <v>15537548.667280775</v>
      </c>
      <c r="W14" s="14">
        <f t="shared" si="18"/>
        <v>15925987.383962791</v>
      </c>
      <c r="X14" s="14">
        <f t="shared" si="19"/>
        <v>16276359.106409974</v>
      </c>
    </row>
    <row r="15" spans="1:24" ht="23.25">
      <c r="A15" s="6" t="s">
        <v>8</v>
      </c>
      <c r="B15" s="11">
        <v>118506407</v>
      </c>
      <c r="C15" s="12">
        <f t="shared" si="9"/>
        <v>3950213.5666666669</v>
      </c>
      <c r="D15" s="13">
        <f t="shared" si="0"/>
        <v>116732761.10856666</v>
      </c>
      <c r="E15" s="14">
        <f t="shared" si="10"/>
        <v>4025267.6244333331</v>
      </c>
      <c r="F15" s="13">
        <f t="shared" si="1"/>
        <v>116426840.76910971</v>
      </c>
      <c r="G15" s="14">
        <f t="shared" si="11"/>
        <v>4158101.4560396327</v>
      </c>
      <c r="H15" s="13">
        <f t="shared" si="2"/>
        <v>113840501.66345306</v>
      </c>
      <c r="I15" s="14">
        <f>H15/I$5</f>
        <v>4216314.8764241869</v>
      </c>
      <c r="J15" s="13">
        <f t="shared" si="3"/>
        <v>110062683.53417698</v>
      </c>
      <c r="K15" s="14">
        <f t="shared" si="4"/>
        <v>4233180.1359298835</v>
      </c>
      <c r="L15" s="13">
        <f t="shared" si="5"/>
        <v>106146991.90844183</v>
      </c>
      <c r="M15" s="14">
        <f t="shared" si="12"/>
        <v>4245879.6763376733</v>
      </c>
      <c r="N15" s="13">
        <f t="shared" si="6"/>
        <v>102614420.01772887</v>
      </c>
      <c r="O15" s="14">
        <f t="shared" si="13"/>
        <v>4275600.8340720357</v>
      </c>
      <c r="P15" s="13">
        <f t="shared" si="7"/>
        <v>100797289.66324824</v>
      </c>
      <c r="Q15" s="14">
        <f t="shared" si="14"/>
        <v>4382490.8549238369</v>
      </c>
      <c r="R15" s="13">
        <f t="shared" si="8"/>
        <v>98535924.382107541</v>
      </c>
      <c r="S15" s="14">
        <f t="shared" si="15"/>
        <v>4478905.653732161</v>
      </c>
      <c r="T15" s="15"/>
      <c r="U15" s="13">
        <f t="shared" si="16"/>
        <v>806717.13850415789</v>
      </c>
      <c r="V15" s="14">
        <f t="shared" si="17"/>
        <v>812364.15847368678</v>
      </c>
      <c r="W15" s="14">
        <f t="shared" si="18"/>
        <v>832673.26243552903</v>
      </c>
      <c r="X15" s="14">
        <f t="shared" si="19"/>
        <v>850992.07420911058</v>
      </c>
    </row>
    <row r="16" spans="1:24" ht="15">
      <c r="A16" s="5" t="s">
        <v>9</v>
      </c>
      <c r="B16" s="11">
        <v>367634208</v>
      </c>
      <c r="C16" s="12">
        <f t="shared" si="9"/>
        <v>12254473.6</v>
      </c>
      <c r="D16" s="13">
        <f t="shared" si="0"/>
        <v>362131949.35359997</v>
      </c>
      <c r="E16" s="14">
        <f t="shared" si="10"/>
        <v>12487308.598399999</v>
      </c>
      <c r="F16" s="13">
        <f t="shared" si="1"/>
        <v>361182913.90012151</v>
      </c>
      <c r="G16" s="14">
        <f t="shared" si="11"/>
        <v>12899389.782147197</v>
      </c>
      <c r="H16" s="13">
        <f t="shared" si="2"/>
        <v>353159493.45562601</v>
      </c>
      <c r="I16" s="14">
        <f t="shared" si="11"/>
        <v>13079981.23909726</v>
      </c>
      <c r="J16" s="13">
        <f t="shared" si="3"/>
        <v>341439830.26539487</v>
      </c>
      <c r="K16" s="14">
        <f t="shared" si="4"/>
        <v>13132301.164053649</v>
      </c>
      <c r="L16" s="13">
        <f t="shared" si="5"/>
        <v>329292451.68864524</v>
      </c>
      <c r="M16" s="14">
        <f t="shared" si="12"/>
        <v>13171698.067545809</v>
      </c>
      <c r="N16" s="13">
        <f t="shared" si="6"/>
        <v>318333598.89644706</v>
      </c>
      <c r="O16" s="14">
        <f t="shared" si="13"/>
        <v>13263899.954018628</v>
      </c>
      <c r="P16" s="13">
        <f t="shared" si="7"/>
        <v>312696441.4159891</v>
      </c>
      <c r="Q16" s="14">
        <f t="shared" si="14"/>
        <v>13595497.452869091</v>
      </c>
      <c r="R16" s="13">
        <f t="shared" si="8"/>
        <v>305681164.73030865</v>
      </c>
      <c r="S16" s="14">
        <f t="shared" si="15"/>
        <v>13894598.396832211</v>
      </c>
      <c r="T16" s="15"/>
      <c r="U16" s="13">
        <f t="shared" si="16"/>
        <v>2502622.6328337039</v>
      </c>
      <c r="V16" s="14">
        <f t="shared" si="17"/>
        <v>2520140.9912635395</v>
      </c>
      <c r="W16" s="14">
        <f t="shared" si="18"/>
        <v>2583144.5160451275</v>
      </c>
      <c r="X16" s="14">
        <f t="shared" si="19"/>
        <v>2639973.6953981202</v>
      </c>
    </row>
    <row r="17" spans="1:24" ht="23.25">
      <c r="A17" s="6" t="s">
        <v>10</v>
      </c>
      <c r="B17" s="11">
        <v>272064153</v>
      </c>
      <c r="C17" s="12">
        <f t="shared" si="9"/>
        <v>9068805.0999999996</v>
      </c>
      <c r="D17" s="13">
        <f t="shared" si="0"/>
        <v>267992259.51009998</v>
      </c>
      <c r="E17" s="14">
        <f t="shared" si="10"/>
        <v>9241112.3969000001</v>
      </c>
      <c r="F17" s="13">
        <f t="shared" si="1"/>
        <v>267289934.96793556</v>
      </c>
      <c r="G17" s="14">
        <f t="shared" si="11"/>
        <v>9546069.1059976984</v>
      </c>
      <c r="H17" s="13">
        <f t="shared" si="2"/>
        <v>261352279.98400497</v>
      </c>
      <c r="I17" s="14">
        <f t="shared" si="11"/>
        <v>9679714.0734816659</v>
      </c>
      <c r="J17" s="13">
        <f t="shared" si="3"/>
        <v>252679256.1741654</v>
      </c>
      <c r="K17" s="14">
        <f t="shared" si="4"/>
        <v>9718432.9297755919</v>
      </c>
      <c r="L17" s="13">
        <f t="shared" si="5"/>
        <v>243689705.71412295</v>
      </c>
      <c r="M17" s="14">
        <f t="shared" si="12"/>
        <v>9747588.228564918</v>
      </c>
      <c r="N17" s="13">
        <f t="shared" si="6"/>
        <v>235579712.3079569</v>
      </c>
      <c r="O17" s="14">
        <f t="shared" si="13"/>
        <v>9815821.346164871</v>
      </c>
      <c r="P17" s="13">
        <f t="shared" si="7"/>
        <v>231407988.2358368</v>
      </c>
      <c r="Q17" s="14">
        <f t="shared" si="14"/>
        <v>10061216.879818991</v>
      </c>
      <c r="R17" s="13">
        <f t="shared" si="8"/>
        <v>226216400.32585022</v>
      </c>
      <c r="S17" s="14">
        <f t="shared" si="15"/>
        <v>10282563.651175009</v>
      </c>
      <c r="T17" s="15"/>
      <c r="U17" s="13">
        <f t="shared" si="16"/>
        <v>1852041.7634273344</v>
      </c>
      <c r="V17" s="14">
        <f t="shared" si="17"/>
        <v>1865006.0557713255</v>
      </c>
      <c r="W17" s="14">
        <f t="shared" si="18"/>
        <v>1911631.2071656082</v>
      </c>
      <c r="X17" s="14">
        <f>S17*0.19</f>
        <v>1953687.0937232517</v>
      </c>
    </row>
    <row r="18" spans="1:24" ht="15">
      <c r="A18" s="5" t="s">
        <v>11</v>
      </c>
      <c r="B18" s="11">
        <v>601707065</v>
      </c>
      <c r="C18" s="12">
        <f t="shared" si="9"/>
        <v>20056902.166666668</v>
      </c>
      <c r="D18" s="13">
        <f t="shared" si="0"/>
        <v>592701515.9271667</v>
      </c>
      <c r="E18" s="14">
        <f t="shared" si="10"/>
        <v>20437983.307833336</v>
      </c>
      <c r="F18" s="13">
        <f t="shared" si="1"/>
        <v>591148229.19577134</v>
      </c>
      <c r="G18" s="14">
        <f t="shared" si="11"/>
        <v>21112436.756991833</v>
      </c>
      <c r="H18" s="13">
        <f t="shared" si="2"/>
        <v>578016293.53292239</v>
      </c>
      <c r="I18" s="14">
        <f t="shared" si="11"/>
        <v>21408010.871589717</v>
      </c>
      <c r="J18" s="13">
        <f t="shared" si="3"/>
        <v>558834715.791978</v>
      </c>
      <c r="K18" s="14">
        <f t="shared" si="4"/>
        <v>21493642.915076077</v>
      </c>
      <c r="L18" s="13">
        <f t="shared" si="5"/>
        <v>538953096.09553254</v>
      </c>
      <c r="M18" s="14">
        <f t="shared" si="12"/>
        <v>21558123.843821302</v>
      </c>
      <c r="N18" s="13">
        <f t="shared" si="6"/>
        <v>521016737.05747318</v>
      </c>
      <c r="O18" s="14">
        <f t="shared" si="13"/>
        <v>21709030.710728049</v>
      </c>
      <c r="P18" s="13">
        <f t="shared" si="7"/>
        <v>511790399.00541371</v>
      </c>
      <c r="Q18" s="14">
        <f t="shared" si="14"/>
        <v>22251756.47849625</v>
      </c>
      <c r="R18" s="13">
        <f t="shared" si="8"/>
        <v>500308492.66250968</v>
      </c>
      <c r="S18" s="14">
        <f t="shared" si="15"/>
        <v>22741295.121023167</v>
      </c>
      <c r="T18" s="15"/>
      <c r="U18" s="13">
        <f t="shared" si="16"/>
        <v>4096043.5303260474</v>
      </c>
      <c r="V18" s="14">
        <f t="shared" si="17"/>
        <v>4124715.8350383295</v>
      </c>
      <c r="W18" s="14">
        <f t="shared" si="18"/>
        <v>4227833.7309142873</v>
      </c>
      <c r="X18" s="14">
        <f t="shared" si="19"/>
        <v>4320846.0729944017</v>
      </c>
    </row>
    <row r="19" spans="1:24" ht="23.25">
      <c r="A19" s="6" t="s">
        <v>12</v>
      </c>
      <c r="B19" s="11">
        <v>113828334</v>
      </c>
      <c r="C19" s="12">
        <f t="shared" si="9"/>
        <v>3794277.80</v>
      </c>
      <c r="D19" s="13">
        <f t="shared" si="0"/>
        <v>112124703.26779999</v>
      </c>
      <c r="E19" s="14">
        <f t="shared" si="10"/>
        <v>3866369.0781999994</v>
      </c>
      <c r="F19" s="13">
        <f t="shared" si="1"/>
        <v>111830859.21785678</v>
      </c>
      <c r="G19" s="14">
        <f t="shared" si="11"/>
        <v>3993959.2577805994</v>
      </c>
      <c r="H19" s="13">
        <f t="shared" si="2"/>
        <v>109346616.55951725</v>
      </c>
      <c r="I19" s="14">
        <f t="shared" si="11"/>
        <v>4049874.6873895279</v>
      </c>
      <c r="J19" s="13">
        <f t="shared" si="3"/>
        <v>105717928.83961624</v>
      </c>
      <c r="K19" s="14">
        <f t="shared" si="4"/>
        <v>4066074.1861390863</v>
      </c>
      <c r="L19" s="13">
        <f t="shared" si="5"/>
        <v>101956810.21743757</v>
      </c>
      <c r="M19" s="14">
        <f>L19/M$5</f>
        <v>4078272.4086975027</v>
      </c>
      <c r="N19" s="13">
        <f t="shared" si="6"/>
        <v>98563687.573401228</v>
      </c>
      <c r="O19" s="14">
        <f>N19/O$5</f>
        <v>4106820.3155583846</v>
      </c>
      <c r="P19" s="13">
        <f t="shared" si="7"/>
        <v>96818288.939288899</v>
      </c>
      <c r="Q19" s="14">
        <f>P19/Q$5</f>
        <v>4209490.8234473439</v>
      </c>
      <c r="R19" s="13">
        <f t="shared" si="8"/>
        <v>94646191.674390063</v>
      </c>
      <c r="S19" s="14">
        <f>R19/S$5</f>
        <v>4302099.621563185</v>
      </c>
      <c r="T19" s="15"/>
      <c r="U19" s="13">
        <f t="shared" si="16"/>
        <v>774871.75765252556</v>
      </c>
      <c r="V19" s="14">
        <f t="shared" si="17"/>
        <v>780295.85995609313</v>
      </c>
      <c r="W19" s="14">
        <f>Q19*0.19</f>
        <v>799803.25645499537</v>
      </c>
      <c r="X19" s="14">
        <f t="shared" si="19"/>
        <v>817398.92809700512</v>
      </c>
    </row>
    <row r="20" spans="1:24" ht="23.25">
      <c r="A20" s="6" t="s">
        <v>13</v>
      </c>
      <c r="B20" s="11">
        <v>35999847</v>
      </c>
      <c r="C20" s="12">
        <f t="shared" si="9"/>
        <v>1199994.8999999999</v>
      </c>
      <c r="D20" s="13">
        <f t="shared" si="0"/>
        <v>35461049.289899997</v>
      </c>
      <c r="E20" s="14">
        <f t="shared" si="10"/>
        <v>1222794.8030999999</v>
      </c>
      <c r="F20" s="13">
        <f t="shared" si="1"/>
        <v>35368116.884864397</v>
      </c>
      <c r="G20" s="14">
        <f t="shared" si="11"/>
        <v>1263147.0316023</v>
      </c>
      <c r="H20" s="13">
        <f t="shared" si="2"/>
        <v>34582439.431207769</v>
      </c>
      <c r="I20" s="14">
        <f t="shared" si="11"/>
        <v>1280831.0900447322</v>
      </c>
      <c r="J20" s="13">
        <f t="shared" si="3"/>
        <v>33434814.774527688</v>
      </c>
      <c r="K20" s="14">
        <f t="shared" si="4"/>
        <v>1285954.414404911</v>
      </c>
      <c r="L20" s="13">
        <f t="shared" si="5"/>
        <v>32245306.941203143</v>
      </c>
      <c r="M20" s="14">
        <f t="shared" si="12"/>
        <v>1289812.2776481258</v>
      </c>
      <c r="N20" s="13">
        <f t="shared" si="6"/>
        <v>31172183.126199901</v>
      </c>
      <c r="O20" s="14">
        <f t="shared" si="13"/>
        <v>1298840.9635916625</v>
      </c>
      <c r="P20" s="13">
        <f t="shared" si="7"/>
        <v>30620175.716673445</v>
      </c>
      <c r="Q20" s="14">
        <f>P20/Q$5</f>
        <v>1331311.987681454</v>
      </c>
      <c r="R20" s="13">
        <f t="shared" si="8"/>
        <v>29933218.731029816</v>
      </c>
      <c r="S20" s="14">
        <f>R20/S$5</f>
        <v>1360600.8514104462</v>
      </c>
      <c r="T20" s="15"/>
      <c r="U20" s="13">
        <f t="shared" si="16"/>
        <v>245064.33275314391</v>
      </c>
      <c r="V20" s="14">
        <f t="shared" si="17"/>
        <v>246779.78308241587</v>
      </c>
      <c r="W20" s="14">
        <f t="shared" si="18"/>
        <v>252949.27765947627</v>
      </c>
      <c r="X20" s="14">
        <f t="shared" si="19"/>
        <v>258514.1617679848</v>
      </c>
    </row>
    <row r="21" spans="1:24" ht="15">
      <c r="A21" s="5" t="s">
        <v>14</v>
      </c>
      <c r="B21" s="11">
        <v>1146511242</v>
      </c>
      <c r="C21" s="12">
        <f t="shared" si="9"/>
        <v>38217041.399999999</v>
      </c>
      <c r="D21" s="13">
        <f t="shared" si="0"/>
        <v>1129351790.4113998</v>
      </c>
      <c r="E21" s="14">
        <f t="shared" si="10"/>
        <v>38943165.186599992</v>
      </c>
      <c r="F21" s="13">
        <f t="shared" si="1"/>
        <v>1126392109.8572183</v>
      </c>
      <c r="G21" s="14">
        <f t="shared" si="11"/>
        <v>40228289.637757793</v>
      </c>
      <c r="H21" s="13">
        <f t="shared" si="2"/>
        <v>1101370113.702533</v>
      </c>
      <c r="I21" s="14">
        <f t="shared" si="11"/>
        <v>40791485.692686409</v>
      </c>
      <c r="J21" s="13">
        <f t="shared" si="3"/>
        <v>1064820942.521886</v>
      </c>
      <c r="K21" s="14">
        <f t="shared" si="4"/>
        <v>40954651.635457151</v>
      </c>
      <c r="L21" s="13">
        <f t="shared" si="5"/>
        <v>1026937889.759088</v>
      </c>
      <c r="M21" s="14">
        <f t="shared" si="12"/>
        <v>41077515.590363525</v>
      </c>
      <c r="N21" s="13">
        <f t="shared" si="6"/>
        <v>992761396.78790545</v>
      </c>
      <c r="O21" s="14">
        <f t="shared" si="13"/>
        <v>41365058.199496061</v>
      </c>
      <c r="P21" s="13">
        <f t="shared" si="7"/>
        <v>975181247.05311954</v>
      </c>
      <c r="Q21" s="14">
        <f>P21/Q$5</f>
        <v>42399184.65448346</v>
      </c>
      <c r="R21" s="13">
        <f t="shared" si="8"/>
        <v>953303267.77140617</v>
      </c>
      <c r="S21" s="14">
        <f>R21/S$5</f>
        <v>43331966.716882102</v>
      </c>
      <c r="T21" s="15"/>
      <c r="U21" s="13">
        <f t="shared" si="16"/>
        <v>7804727.9621690698</v>
      </c>
      <c r="V21" s="14">
        <f t="shared" si="17"/>
        <v>7859361.0579042519</v>
      </c>
      <c r="W21" s="14">
        <f t="shared" si="18"/>
        <v>8055845.0843518572</v>
      </c>
      <c r="X21" s="14">
        <f t="shared" si="19"/>
        <v>8233073.6762075992</v>
      </c>
    </row>
    <row r="22" spans="1:24" ht="23.25">
      <c r="A22" s="6" t="s">
        <v>15</v>
      </c>
      <c r="B22" s="11">
        <v>654093059</v>
      </c>
      <c r="C22" s="12">
        <f t="shared" si="9"/>
        <v>21803101.966666665</v>
      </c>
      <c r="D22" s="13">
        <f t="shared" si="0"/>
        <v>644303466.21696663</v>
      </c>
      <c r="E22" s="14">
        <f t="shared" si="10"/>
        <v>22217360.904033333</v>
      </c>
      <c r="F22" s="13">
        <f t="shared" si="1"/>
        <v>642614946.7882601</v>
      </c>
      <c r="G22" s="14">
        <f t="shared" si="11"/>
        <v>22950533.813866433</v>
      </c>
      <c r="H22" s="13">
        <f t="shared" si="2"/>
        <v>628339714.75603521</v>
      </c>
      <c r="I22" s="14">
        <f t="shared" si="11"/>
        <v>23271841.287260562</v>
      </c>
      <c r="J22" s="13">
        <f t="shared" si="3"/>
        <v>607488144.96264982</v>
      </c>
      <c r="K22" s="14">
        <f t="shared" si="4"/>
        <v>23364928.652409609</v>
      </c>
      <c r="L22" s="13">
        <f t="shared" si="5"/>
        <v>585875585.95917094</v>
      </c>
      <c r="M22" s="14">
        <f t="shared" si="12"/>
        <v>23435023.438366838</v>
      </c>
      <c r="N22" s="13">
        <f t="shared" si="6"/>
        <v>566377646.4584496</v>
      </c>
      <c r="O22" s="14">
        <f t="shared" si="13"/>
        <v>23599068.602435399</v>
      </c>
      <c r="P22" s="13">
        <f t="shared" si="7"/>
        <v>556348042.30241454</v>
      </c>
      <c r="Q22" s="14">
        <f>P22/Q$5</f>
        <v>24189045.317496285</v>
      </c>
      <c r="R22" s="13">
        <f t="shared" si="8"/>
        <v>543866494.91858649</v>
      </c>
      <c r="S22" s="14">
        <f>R22/S$5</f>
        <v>24721204.314481203</v>
      </c>
      <c r="T22" s="15"/>
      <c r="U22" s="13">
        <f t="shared" si="16"/>
        <v>4452654.4532896988</v>
      </c>
      <c r="V22" s="14">
        <f t="shared" si="17"/>
        <v>4483823.0344627257</v>
      </c>
      <c r="W22" s="14">
        <f t="shared" si="18"/>
        <v>4595918.6103242943</v>
      </c>
      <c r="X22" s="14">
        <f t="shared" si="19"/>
        <v>4697028.8197514284</v>
      </c>
    </row>
    <row r="23" spans="1:24" ht="23.25">
      <c r="A23" s="6" t="s">
        <v>16</v>
      </c>
      <c r="B23" s="11">
        <v>272739910</v>
      </c>
      <c r="C23" s="12">
        <f t="shared" si="9"/>
        <v>9091330.333333334</v>
      </c>
      <c r="D23" s="13">
        <f t="shared" si="0"/>
        <v>268657902.68033332</v>
      </c>
      <c r="E23" s="14">
        <f t="shared" si="10"/>
        <v>9264065.609666666</v>
      </c>
      <c r="F23" s="13">
        <f t="shared" si="1"/>
        <v>267953833.69399861</v>
      </c>
      <c r="G23" s="14">
        <f t="shared" si="11"/>
        <v>9569779.7747856639</v>
      </c>
      <c r="H23" s="13">
        <f t="shared" si="2"/>
        <v>262001430.67408192</v>
      </c>
      <c r="I23" s="14">
        <f t="shared" si="11"/>
        <v>9703756.6916326638</v>
      </c>
      <c r="J23" s="13">
        <f t="shared" si="3"/>
        <v>253306864.67837906</v>
      </c>
      <c r="K23" s="14">
        <f t="shared" si="4"/>
        <v>9742571.718399195</v>
      </c>
      <c r="L23" s="13">
        <f t="shared" si="5"/>
        <v>244294985.83885977</v>
      </c>
      <c r="M23" s="14">
        <f t="shared" si="12"/>
        <v>9771799.4335543904</v>
      </c>
      <c r="N23" s="13">
        <f t="shared" si="6"/>
        <v>236164848.71014249</v>
      </c>
      <c r="O23" s="14">
        <f t="shared" si="13"/>
        <v>9840202.0295892712</v>
      </c>
      <c r="P23" s="13">
        <f t="shared" si="7"/>
        <v>231982762.84756705</v>
      </c>
      <c r="Q23" s="14">
        <f>P23/Q$5</f>
        <v>10086207.080329003</v>
      </c>
      <c r="R23" s="13">
        <f t="shared" si="8"/>
        <v>226778279.99411729</v>
      </c>
      <c r="S23" s="14">
        <f>R23/S$5</f>
        <v>10308103.636096241</v>
      </c>
      <c r="T23" s="15"/>
      <c r="U23" s="13">
        <f t="shared" si="16"/>
        <v>1856641.8923753342</v>
      </c>
      <c r="V23" s="14">
        <f t="shared" si="17"/>
        <v>1869638.3856219614</v>
      </c>
      <c r="W23" s="14">
        <f t="shared" si="18"/>
        <v>1916379.3452625105</v>
      </c>
      <c r="X23" s="14">
        <f t="shared" si="19"/>
        <v>1958539.6908582859</v>
      </c>
    </row>
    <row r="24" spans="1:24" s="10" customFormat="1" ht="15.75" thickBot="1">
      <c r="A24" s="9" t="s">
        <v>17</v>
      </c>
      <c r="B24" s="16">
        <f>SUM(B7:B23)</f>
        <v>59000000000</v>
      </c>
      <c r="C24" s="17">
        <f>SUM(C7:C23)</f>
        <v>1966666666.6666665</v>
      </c>
      <c r="D24" s="18">
        <f>SUM(D7:D23)</f>
        <v>58116966666.666664</v>
      </c>
      <c r="E24" s="19">
        <f t="shared" si="20" ref="E24:K24">SUM(E7:E23)</f>
        <v>2004033333.3333333</v>
      </c>
      <c r="F24" s="18">
        <f t="shared" si="20"/>
        <v>57964660133.333328</v>
      </c>
      <c r="G24" s="19">
        <f t="shared" si="20"/>
        <v>2070166433.3333333</v>
      </c>
      <c r="H24" s="18">
        <f t="shared" si="20"/>
        <v>56677016611.799995</v>
      </c>
      <c r="I24" s="19">
        <f>SUM(I7:I23)</f>
        <v>2099148763.3999999</v>
      </c>
      <c r="J24" s="18">
        <f t="shared" si="20"/>
        <v>54796179319.79361</v>
      </c>
      <c r="K24" s="19">
        <f t="shared" si="20"/>
        <v>2107545358.4535997</v>
      </c>
      <c r="L24" s="18">
        <f t="shared" si="21" ref="L24:S24">SUM(L7:L23)</f>
        <v>52846699863.224007</v>
      </c>
      <c r="M24" s="19">
        <f t="shared" si="21"/>
        <v>2113867994.5289612</v>
      </c>
      <c r="N24" s="18">
        <f t="shared" si="21"/>
        <v>51087961691.775925</v>
      </c>
      <c r="O24" s="19">
        <f t="shared" si="21"/>
        <v>2128665070.4906631</v>
      </c>
      <c r="P24" s="18">
        <f t="shared" si="21"/>
        <v>50183279036.817383</v>
      </c>
      <c r="Q24" s="19">
        <f t="shared" si="21"/>
        <v>2181881697.2529292</v>
      </c>
      <c r="R24" s="18">
        <f t="shared" si="21"/>
        <v>49057428081.034882</v>
      </c>
      <c r="S24" s="19">
        <f t="shared" si="21"/>
        <v>2229883094.5924945</v>
      </c>
      <c r="T24" s="20"/>
      <c r="U24" s="21">
        <f>SUM(U7:U23)</f>
        <v>401634918.96050256</v>
      </c>
      <c r="V24" s="22">
        <f>SUM(V7:V23)</f>
        <v>404446363.39322609</v>
      </c>
      <c r="W24" s="22">
        <f>SUM(W7:W23)</f>
        <v>414557522.47805673</v>
      </c>
      <c r="X24" s="22">
        <f>SUM(X7:X23)</f>
        <v>423677787.97257394</v>
      </c>
    </row>
  </sheetData>
  <mergeCells count="2">
    <mergeCell ref="B2:H2"/>
    <mergeCell ref="B3:H3"/>
  </mergeCells>
  <pageMargins left="0.7" right="0.7" top="0.787401575" bottom="0.787401575" header="0.3" footer="0.3"/>
  <pageSetup orientation="portrait" paperSize="9" r:id="rId1"/>
  <ignoredErrors>
    <ignoredError sqref="D7:J7 D16:J23 D15:H15 J15 D9:J14 D8:G8 I8: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3"/>
  <sheetViews>
    <sheetView workbookViewId="0" topLeftCell="A1">
      <selection pane="topLeft" activeCell="D18" sqref="D18"/>
    </sheetView>
  </sheetViews>
  <sheetFormatPr defaultRowHeight="15"/>
  <sheetData>
    <row r="2" ht="15">
      <c r="A2" t="s">
        <v>18</v>
      </c>
    </row>
    <row r="3" spans="1:2" ht="15">
      <c r="A3">
        <v>2011</v>
      </c>
      <c r="B3">
        <v>1.0189999999999999</v>
      </c>
    </row>
    <row r="4" spans="1:2" ht="15">
      <c r="A4">
        <v>2012</v>
      </c>
      <c r="B4">
        <v>1.0329999999999999</v>
      </c>
    </row>
    <row r="5" spans="1:2" ht="15">
      <c r="A5">
        <v>2013</v>
      </c>
      <c r="B5">
        <v>1.014</v>
      </c>
    </row>
    <row r="6" spans="1:2" ht="15">
      <c r="A6">
        <v>2014</v>
      </c>
      <c r="B6">
        <v>1.004</v>
      </c>
    </row>
    <row r="7" spans="1:2" ht="15">
      <c r="A7">
        <v>2015</v>
      </c>
      <c r="B7">
        <v>1.0029999999999999</v>
      </c>
    </row>
    <row r="8" spans="1:2" ht="15">
      <c r="A8">
        <v>2016</v>
      </c>
      <c r="B8">
        <v>1.0069999999999999</v>
      </c>
    </row>
    <row r="9" spans="1:8" ht="15">
      <c r="A9">
        <v>2017</v>
      </c>
      <c r="B9">
        <v>1.0249999999999999</v>
      </c>
      <c r="E9" s="25"/>
      <c r="F9" s="25"/>
      <c r="G9" s="25"/>
      <c r="H9" s="25"/>
    </row>
    <row r="10" spans="1:8" ht="15">
      <c r="A10" s="23">
        <v>2018</v>
      </c>
      <c r="B10" s="23">
        <v>1.022</v>
      </c>
      <c r="C10" t="s">
        <v>45</v>
      </c>
      <c r="E10" s="24"/>
      <c r="F10" s="24"/>
      <c r="G10" s="24"/>
      <c r="H10" s="24"/>
    </row>
    <row r="11" spans="1:3" ht="15">
      <c r="A11" s="23">
        <v>2019</v>
      </c>
      <c r="B11" s="23">
        <v>1.0229999999999999</v>
      </c>
      <c r="C11" t="s">
        <v>45</v>
      </c>
    </row>
    <row r="12" spans="1:3" ht="15">
      <c r="A12" s="23">
        <v>2020</v>
      </c>
      <c r="B12" s="23">
        <v>1.0189999999999999</v>
      </c>
      <c r="C12" t="s">
        <v>45</v>
      </c>
    </row>
    <row r="13" spans="1:3" ht="15">
      <c r="A13" s="23">
        <v>2021</v>
      </c>
      <c r="B13" s="23">
        <v>1.018</v>
      </c>
      <c r="C13" t="s">
        <v>45</v>
      </c>
    </row>
  </sheetData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2016-03-30T06:51:05Z</dcterms:created>
  <cp:category/>
  <cp:contentType/>
  <cp:contentStatus/>
</cp:coreProperties>
</file>