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1"/>
  </bookViews>
  <sheets>
    <sheet name="CAPA" sheetId="1" r:id="rId1"/>
    <sheet name="NB" sheetId="2" r:id="rId2"/>
    <sheet name="List3" sheetId="3" r:id="rId3"/>
  </sheets>
  <definedNames>
    <definedName name="_xlnm.Print_Area" localSheetId="1">'NB'!$A$1:$Q$31</definedName>
  </definedNames>
  <calcPr fullCalcOnLoad="1"/>
</workbook>
</file>

<file path=xl/sharedStrings.xml><?xml version="1.0" encoding="utf-8"?>
<sst xmlns="http://schemas.openxmlformats.org/spreadsheetml/2006/main" count="115" uniqueCount="50">
  <si>
    <t>Appropriations for Commitments</t>
  </si>
  <si>
    <t>1. Agriculture.</t>
  </si>
  <si>
    <t>1a - Common Agricultural Policy</t>
  </si>
  <si>
    <t>Market measures</t>
  </si>
  <si>
    <t>Direct payments</t>
  </si>
  <si>
    <t>Total 1a</t>
  </si>
  <si>
    <t>1b - Rural development</t>
  </si>
  <si>
    <t>Total Heading 1</t>
  </si>
  <si>
    <t>2. Structural actions after capping</t>
  </si>
  <si>
    <t>Structural Fund</t>
  </si>
  <si>
    <t>Cohesion Fund</t>
  </si>
  <si>
    <t>Unification of Cyprus</t>
  </si>
  <si>
    <t>Total Heading 2</t>
  </si>
  <si>
    <t>3. Internal Policies</t>
  </si>
  <si>
    <t>Existing policies</t>
  </si>
  <si>
    <t>Nuclear safety</t>
  </si>
  <si>
    <t>Institution building</t>
  </si>
  <si>
    <t>Schengen</t>
  </si>
  <si>
    <t>Total Heading 3</t>
  </si>
  <si>
    <t>5. Administration</t>
  </si>
  <si>
    <t>10. Compensations</t>
  </si>
  <si>
    <r>
      <t xml:space="preserve">Total Appropriations for Commitments </t>
    </r>
    <r>
      <rPr>
        <b/>
        <sz val="10"/>
        <rFont val="Arial"/>
        <family val="2"/>
      </rPr>
      <t>(Heading 1, 2 and 3)</t>
    </r>
  </si>
  <si>
    <t>Appropriations for Payments</t>
  </si>
  <si>
    <r>
      <t xml:space="preserve">Total Appropriations for Payments </t>
    </r>
    <r>
      <rPr>
        <b/>
        <sz val="10"/>
        <rFont val="Arial"/>
        <family val="2"/>
      </rPr>
      <t>(Heading 1, 2 and 3)</t>
    </r>
  </si>
  <si>
    <t>Financial framework for enlargement 2004-2006 - Indicative allocation of Commitment and payment appropriations
COPENHAGEN PACKAGE - Czech Republic</t>
  </si>
  <si>
    <t>2004-2006</t>
  </si>
  <si>
    <t>mil €</t>
  </si>
  <si>
    <t>mil Kč</t>
  </si>
  <si>
    <t>1999 prices</t>
  </si>
  <si>
    <t>current prices</t>
  </si>
  <si>
    <t>Exchange rate</t>
  </si>
  <si>
    <t>deflator: agriculture + structural funds</t>
  </si>
  <si>
    <t>deflator: own resources +other expenditure</t>
  </si>
  <si>
    <t>pre-accession aid</t>
  </si>
  <si>
    <t>agriculture</t>
  </si>
  <si>
    <t>structural actions</t>
  </si>
  <si>
    <t>internal actions</t>
  </si>
  <si>
    <t>additional expenditure</t>
  </si>
  <si>
    <t>total allocated expenditure</t>
  </si>
  <si>
    <t>trad. own resources</t>
  </si>
  <si>
    <t>VAT resource</t>
  </si>
  <si>
    <t>GNP resource</t>
  </si>
  <si>
    <t>UK rebate</t>
  </si>
  <si>
    <t>total own resources</t>
  </si>
  <si>
    <t xml:space="preserve">Net balance </t>
  </si>
  <si>
    <t>special cash-flow facility</t>
  </si>
  <si>
    <t>temporary budgetary compensation</t>
  </si>
  <si>
    <t>SF</t>
  </si>
  <si>
    <t>CF</t>
  </si>
  <si>
    <t>Net budgetary position of the Czech Republic after enlargement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</si>
</sst>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0"/>
  </numFmts>
  <fonts count="7">
    <font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 inden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0" fontId="2" fillId="0" borderId="30" xfId="0" applyFont="1" applyBorder="1" applyAlignment="1">
      <alignment horizontal="left" indent="1"/>
    </xf>
    <xf numFmtId="164" fontId="4" fillId="0" borderId="31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0" fontId="2" fillId="0" borderId="36" xfId="0" applyFont="1" applyBorder="1" applyAlignment="1">
      <alignment horizontal="left" indent="1"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0" fontId="3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164" fontId="0" fillId="0" borderId="43" xfId="0" applyNumberFormat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46" xfId="0" applyNumberFormat="1" applyBorder="1" applyAlignment="1">
      <alignment/>
    </xf>
    <xf numFmtId="164" fontId="0" fillId="0" borderId="47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50" xfId="0" applyBorder="1" applyAlignment="1">
      <alignment/>
    </xf>
    <xf numFmtId="0" fontId="3" fillId="0" borderId="5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2" borderId="11" xfId="0" applyFont="1" applyFill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164" fontId="0" fillId="0" borderId="57" xfId="0" applyNumberFormat="1" applyBorder="1" applyAlignment="1">
      <alignment/>
    </xf>
    <xf numFmtId="164" fontId="0" fillId="0" borderId="58" xfId="0" applyNumberFormat="1" applyBorder="1" applyAlignment="1">
      <alignment/>
    </xf>
    <xf numFmtId="164" fontId="4" fillId="2" borderId="59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164" fontId="4" fillId="2" borderId="60" xfId="0" applyNumberFormat="1" applyFont="1" applyFill="1" applyBorder="1" applyAlignment="1">
      <alignment/>
    </xf>
    <xf numFmtId="164" fontId="6" fillId="0" borderId="57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58" xfId="0" applyNumberFormat="1" applyFont="1" applyBorder="1" applyAlignment="1">
      <alignment/>
    </xf>
    <xf numFmtId="164" fontId="4" fillId="0" borderId="57" xfId="0" applyNumberFormat="1" applyFont="1" applyBorder="1" applyAlignment="1">
      <alignment/>
    </xf>
    <xf numFmtId="164" fontId="4" fillId="0" borderId="58" xfId="0" applyNumberFormat="1" applyFont="1" applyBorder="1" applyAlignment="1">
      <alignment/>
    </xf>
    <xf numFmtId="0" fontId="0" fillId="0" borderId="50" xfId="0" applyBorder="1" applyAlignment="1">
      <alignment horizontal="left" indent="1"/>
    </xf>
    <xf numFmtId="0" fontId="4" fillId="0" borderId="5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9" fontId="0" fillId="0" borderId="0" xfId="19" applyAlignment="1">
      <alignment/>
    </xf>
    <xf numFmtId="4" fontId="0" fillId="0" borderId="0" xfId="19" applyNumberFormat="1" applyFill="1" applyBorder="1" applyAlignment="1">
      <alignment/>
    </xf>
    <xf numFmtId="166" fontId="0" fillId="0" borderId="0" xfId="19" applyNumberFormat="1" applyAlignment="1">
      <alignment/>
    </xf>
    <xf numFmtId="166" fontId="0" fillId="0" borderId="0" xfId="19" applyNumberFormat="1" applyFont="1" applyAlignment="1">
      <alignment/>
    </xf>
    <xf numFmtId="171" fontId="0" fillId="0" borderId="0" xfId="19" applyNumberFormat="1" applyAlignment="1">
      <alignment/>
    </xf>
    <xf numFmtId="172" fontId="0" fillId="0" borderId="61" xfId="0" applyNumberFormat="1" applyFill="1" applyBorder="1" applyAlignment="1">
      <alignment/>
    </xf>
    <xf numFmtId="164" fontId="1" fillId="0" borderId="0" xfId="0" applyNumberFormat="1" applyFont="1" applyAlignment="1">
      <alignment horizontal="center" vertical="center" wrapText="1"/>
    </xf>
    <xf numFmtId="0" fontId="5" fillId="0" borderId="6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Zeros="0" zoomScale="80" zoomScaleNormal="80" workbookViewId="0" topLeftCell="A1">
      <selection activeCell="E31" sqref="E31"/>
    </sheetView>
  </sheetViews>
  <sheetFormatPr defaultColWidth="9.125" defaultRowHeight="12.75"/>
  <cols>
    <col min="1" max="1" width="41.25390625" style="0" bestFit="1" customWidth="1"/>
    <col min="2" max="2" width="9.25390625" style="0" bestFit="1" customWidth="1"/>
    <col min="3" max="3" width="10.625" style="0" customWidth="1"/>
    <col min="4" max="4" width="9.25390625" style="0" bestFit="1" customWidth="1"/>
    <col min="5" max="5" width="11.375" style="0" bestFit="1" customWidth="1"/>
    <col min="6" max="6" width="9.00390625" style="0" customWidth="1"/>
    <col min="14" max="14" width="10.875" style="0" customWidth="1"/>
    <col min="15" max="15" width="11.75390625" style="0" bestFit="1" customWidth="1"/>
    <col min="16" max="16" width="10.75390625" style="0" customWidth="1"/>
    <col min="17" max="17" width="11.375" style="0" bestFit="1" customWidth="1"/>
  </cols>
  <sheetData>
    <row r="1" spans="1:14" ht="36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13.5" thickBot="1"/>
    <row r="3" spans="1:17" ht="17.25" customHeight="1" thickTop="1">
      <c r="A3" s="113" t="s">
        <v>0</v>
      </c>
      <c r="B3" s="110">
        <v>2004</v>
      </c>
      <c r="C3" s="111"/>
      <c r="D3" s="111"/>
      <c r="E3" s="112"/>
      <c r="F3" s="111">
        <v>2005</v>
      </c>
      <c r="G3" s="111"/>
      <c r="H3" s="111"/>
      <c r="I3" s="111"/>
      <c r="J3" s="110">
        <v>2006</v>
      </c>
      <c r="K3" s="111"/>
      <c r="L3" s="111"/>
      <c r="M3" s="112"/>
      <c r="N3" s="111" t="s">
        <v>25</v>
      </c>
      <c r="O3" s="111"/>
      <c r="P3" s="111"/>
      <c r="Q3" s="112"/>
    </row>
    <row r="4" spans="1:17" ht="12.75">
      <c r="A4" s="114"/>
      <c r="B4" s="116" t="s">
        <v>28</v>
      </c>
      <c r="C4" s="117"/>
      <c r="D4" s="118" t="s">
        <v>29</v>
      </c>
      <c r="E4" s="119"/>
      <c r="F4" s="116" t="s">
        <v>28</v>
      </c>
      <c r="G4" s="117"/>
      <c r="H4" s="118" t="s">
        <v>29</v>
      </c>
      <c r="I4" s="118"/>
      <c r="J4" s="116" t="s">
        <v>28</v>
      </c>
      <c r="K4" s="117"/>
      <c r="L4" s="118" t="s">
        <v>29</v>
      </c>
      <c r="M4" s="119"/>
      <c r="N4" s="116" t="s">
        <v>28</v>
      </c>
      <c r="O4" s="117"/>
      <c r="P4" s="118" t="s">
        <v>29</v>
      </c>
      <c r="Q4" s="119"/>
    </row>
    <row r="5" spans="1:17" ht="13.5" thickBot="1">
      <c r="A5" s="115"/>
      <c r="B5" s="64" t="s">
        <v>26</v>
      </c>
      <c r="C5" s="65" t="s">
        <v>27</v>
      </c>
      <c r="D5" s="66" t="s">
        <v>26</v>
      </c>
      <c r="E5" s="67" t="s">
        <v>27</v>
      </c>
      <c r="F5" s="68" t="s">
        <v>26</v>
      </c>
      <c r="G5" s="65" t="s">
        <v>27</v>
      </c>
      <c r="H5" s="66" t="s">
        <v>26</v>
      </c>
      <c r="I5" s="69" t="s">
        <v>27</v>
      </c>
      <c r="J5" s="68" t="s">
        <v>26</v>
      </c>
      <c r="K5" s="65" t="s">
        <v>27</v>
      </c>
      <c r="L5" s="66" t="s">
        <v>26</v>
      </c>
      <c r="M5" s="67" t="s">
        <v>27</v>
      </c>
      <c r="N5" s="68" t="s">
        <v>26</v>
      </c>
      <c r="O5" s="65" t="s">
        <v>27</v>
      </c>
      <c r="P5" s="66" t="s">
        <v>26</v>
      </c>
      <c r="Q5" s="67" t="s">
        <v>27</v>
      </c>
    </row>
    <row r="6" spans="1:17" ht="15.75" thickTop="1">
      <c r="A6" s="1" t="s">
        <v>1</v>
      </c>
      <c r="B6" s="21"/>
      <c r="C6" s="22"/>
      <c r="D6" s="23"/>
      <c r="E6" s="24"/>
      <c r="F6" s="21"/>
      <c r="G6" s="22"/>
      <c r="H6" s="23"/>
      <c r="I6" s="25"/>
      <c r="J6" s="21"/>
      <c r="K6" s="22"/>
      <c r="L6" s="23"/>
      <c r="M6" s="24"/>
      <c r="N6" s="21"/>
      <c r="O6" s="22"/>
      <c r="P6" s="23"/>
      <c r="Q6" s="24"/>
    </row>
    <row r="7" spans="1:17" ht="12.75">
      <c r="A7" s="2" t="s">
        <v>2</v>
      </c>
      <c r="B7" s="26"/>
      <c r="C7" s="27"/>
      <c r="D7" s="20"/>
      <c r="E7" s="28"/>
      <c r="F7" s="26"/>
      <c r="G7" s="27"/>
      <c r="H7" s="20"/>
      <c r="I7" s="29"/>
      <c r="J7" s="26"/>
      <c r="K7" s="27"/>
      <c r="L7" s="20"/>
      <c r="M7" s="28"/>
      <c r="N7" s="26"/>
      <c r="O7" s="27"/>
      <c r="P7" s="20"/>
      <c r="Q7" s="28"/>
    </row>
    <row r="8" spans="1:17" ht="12.75">
      <c r="A8" s="3" t="s">
        <v>3</v>
      </c>
      <c r="B8" s="26">
        <v>45.045</v>
      </c>
      <c r="C8" s="27">
        <f>+B8*NB!$B$31</f>
        <v>1409.9085</v>
      </c>
      <c r="D8" s="20">
        <f>+B8*NB!$B$28</f>
        <v>49.733319780144</v>
      </c>
      <c r="E8" s="28">
        <f>+D8*NB!$B$31</f>
        <v>1556.6529091185073</v>
      </c>
      <c r="F8" s="26">
        <v>109.045</v>
      </c>
      <c r="G8" s="27">
        <f>+F8*NB!$C$31</f>
        <v>3413.1085000000003</v>
      </c>
      <c r="H8" s="20">
        <f>+F8*NB!$C$28</f>
        <v>122.80238100864288</v>
      </c>
      <c r="I8" s="29">
        <f>+H8*NB!$C$31</f>
        <v>3843.7145255705223</v>
      </c>
      <c r="J8" s="26">
        <v>110.996</v>
      </c>
      <c r="K8" s="27">
        <f>+J8*NB!$D$31</f>
        <v>3474.1748</v>
      </c>
      <c r="L8" s="20">
        <f>+J8*NB!$D$28</f>
        <v>127.49951436639945</v>
      </c>
      <c r="M8" s="28">
        <f>+L8*NB!$D$31</f>
        <v>3990.734799668303</v>
      </c>
      <c r="N8" s="26">
        <f>+B8+F8+J8</f>
        <v>265.086</v>
      </c>
      <c r="O8" s="27">
        <f>+C8+G8+K8</f>
        <v>8297.1918</v>
      </c>
      <c r="P8" s="20">
        <f>+D8+H8+L8</f>
        <v>300.03521515518634</v>
      </c>
      <c r="Q8" s="28">
        <f>+E8+I8+M8</f>
        <v>9391.102234357331</v>
      </c>
    </row>
    <row r="9" spans="1:17" ht="12.75">
      <c r="A9" s="3" t="s">
        <v>4</v>
      </c>
      <c r="B9" s="26">
        <v>0</v>
      </c>
      <c r="C9" s="27">
        <f>+B9*NB!$B$31</f>
        <v>0</v>
      </c>
      <c r="D9" s="20">
        <f>+B9*NB!$B$28</f>
        <v>0</v>
      </c>
      <c r="E9" s="28">
        <f>+D9*NB!$B$31</f>
        <v>0</v>
      </c>
      <c r="F9" s="26">
        <v>168.864</v>
      </c>
      <c r="G9" s="27">
        <f>+F9*NB!$C$31</f>
        <v>5285.443200000001</v>
      </c>
      <c r="H9" s="20">
        <f>+F9*NB!$C$28</f>
        <v>190.1682907665961</v>
      </c>
      <c r="I9" s="29">
        <f>+H9*NB!$C$31</f>
        <v>5952.267500994458</v>
      </c>
      <c r="J9" s="26">
        <v>204.5</v>
      </c>
      <c r="K9" s="27">
        <f>+J9*NB!$D$31</f>
        <v>6400.85</v>
      </c>
      <c r="L9" s="20">
        <f>+J9*NB!$D$28</f>
        <v>234.9062190342777</v>
      </c>
      <c r="M9" s="28">
        <f>+L9*NB!$D$31</f>
        <v>7352.564655772892</v>
      </c>
      <c r="N9" s="26">
        <f aca="true" t="shared" si="0" ref="N9:N46">+B9+F9+J9</f>
        <v>373.36400000000003</v>
      </c>
      <c r="O9" s="27">
        <f aca="true" t="shared" si="1" ref="O9:O46">+C9+G9+K9</f>
        <v>11686.2932</v>
      </c>
      <c r="P9" s="20">
        <f aca="true" t="shared" si="2" ref="P9:P46">+D9+H9+L9</f>
        <v>425.0745098008738</v>
      </c>
      <c r="Q9" s="28">
        <f aca="true" t="shared" si="3" ref="Q9:Q46">+E9+I9+M9</f>
        <v>13304.83215676735</v>
      </c>
    </row>
    <row r="10" spans="1:17" ht="12.75">
      <c r="A10" s="2" t="s">
        <v>5</v>
      </c>
      <c r="B10" s="26">
        <f>+B9+B8</f>
        <v>45.045</v>
      </c>
      <c r="C10" s="27">
        <f aca="true" t="shared" si="4" ref="C10:Q10">+C9+C8</f>
        <v>1409.9085</v>
      </c>
      <c r="D10" s="20">
        <f t="shared" si="4"/>
        <v>49.733319780144</v>
      </c>
      <c r="E10" s="28">
        <f t="shared" si="4"/>
        <v>1556.6529091185073</v>
      </c>
      <c r="F10" s="26">
        <f t="shared" si="4"/>
        <v>277.909</v>
      </c>
      <c r="G10" s="27">
        <f t="shared" si="4"/>
        <v>8698.5517</v>
      </c>
      <c r="H10" s="20">
        <f t="shared" si="4"/>
        <v>312.970671775239</v>
      </c>
      <c r="I10" s="29">
        <f t="shared" si="4"/>
        <v>9795.98202656498</v>
      </c>
      <c r="J10" s="26">
        <f t="shared" si="4"/>
        <v>315.496</v>
      </c>
      <c r="K10" s="27">
        <f t="shared" si="4"/>
        <v>9875.0248</v>
      </c>
      <c r="L10" s="20">
        <f t="shared" si="4"/>
        <v>362.40573340067715</v>
      </c>
      <c r="M10" s="28">
        <f t="shared" si="4"/>
        <v>11343.299455441196</v>
      </c>
      <c r="N10" s="26">
        <f t="shared" si="4"/>
        <v>638.45</v>
      </c>
      <c r="O10" s="27">
        <f t="shared" si="4"/>
        <v>19983.485</v>
      </c>
      <c r="P10" s="20">
        <f t="shared" si="4"/>
        <v>725.1097249560601</v>
      </c>
      <c r="Q10" s="28">
        <f t="shared" si="4"/>
        <v>22695.934391124683</v>
      </c>
    </row>
    <row r="11" spans="1:17" ht="12.75">
      <c r="A11" s="2" t="s">
        <v>6</v>
      </c>
      <c r="B11" s="26">
        <v>147.93578583174883</v>
      </c>
      <c r="C11" s="27">
        <f>+B11*NB!$B$31</f>
        <v>4630.390096533739</v>
      </c>
      <c r="D11" s="20">
        <f>+B11*NB!$B$28</f>
        <v>163.33306124314043</v>
      </c>
      <c r="E11" s="28">
        <f>+D11*NB!$B$31</f>
        <v>5112.324816910295</v>
      </c>
      <c r="F11" s="26">
        <v>161.64784953155845</v>
      </c>
      <c r="G11" s="27">
        <f>+F11*NB!$C$31</f>
        <v>5059.57769033778</v>
      </c>
      <c r="H11" s="20">
        <f>+F11*NB!$C$28</f>
        <v>182.04173329728292</v>
      </c>
      <c r="I11" s="29">
        <f>+H11*NB!$C$31</f>
        <v>5697.906252204955</v>
      </c>
      <c r="J11" s="26">
        <v>171.96417933961314</v>
      </c>
      <c r="K11" s="27">
        <f>+J11*NB!$D$31</f>
        <v>5382.478813329892</v>
      </c>
      <c r="L11" s="20">
        <f>+J11*NB!$D$28</f>
        <v>197.532788156484</v>
      </c>
      <c r="M11" s="28">
        <f>+L11*NB!$D$31</f>
        <v>6182.7762692979495</v>
      </c>
      <c r="N11" s="26">
        <f t="shared" si="0"/>
        <v>481.5478147029204</v>
      </c>
      <c r="O11" s="27">
        <f t="shared" si="1"/>
        <v>15072.44660020141</v>
      </c>
      <c r="P11" s="20">
        <f t="shared" si="2"/>
        <v>542.9075826969074</v>
      </c>
      <c r="Q11" s="28">
        <f t="shared" si="3"/>
        <v>16993.0073384132</v>
      </c>
    </row>
    <row r="12" spans="1:17" ht="12.75">
      <c r="A12" s="4" t="s">
        <v>7</v>
      </c>
      <c r="B12" s="35">
        <f>+B11+B10</f>
        <v>192.98078583174885</v>
      </c>
      <c r="C12" s="36">
        <f aca="true" t="shared" si="5" ref="C12:Q12">+C11+C10</f>
        <v>6040.298596533739</v>
      </c>
      <c r="D12" s="37">
        <f t="shared" si="5"/>
        <v>213.06638102328444</v>
      </c>
      <c r="E12" s="38">
        <f t="shared" si="5"/>
        <v>6668.977726028803</v>
      </c>
      <c r="F12" s="35">
        <f t="shared" si="5"/>
        <v>439.55684953155844</v>
      </c>
      <c r="G12" s="36">
        <f t="shared" si="5"/>
        <v>13758.129390337781</v>
      </c>
      <c r="H12" s="37">
        <f t="shared" si="5"/>
        <v>495.0124050725219</v>
      </c>
      <c r="I12" s="39">
        <f t="shared" si="5"/>
        <v>15493.888278769935</v>
      </c>
      <c r="J12" s="35">
        <f t="shared" si="5"/>
        <v>487.4601793396131</v>
      </c>
      <c r="K12" s="36">
        <f t="shared" si="5"/>
        <v>15257.50361332989</v>
      </c>
      <c r="L12" s="37">
        <f t="shared" si="5"/>
        <v>559.9385215571612</v>
      </c>
      <c r="M12" s="38">
        <f t="shared" si="5"/>
        <v>17526.075724739145</v>
      </c>
      <c r="N12" s="35">
        <f t="shared" si="5"/>
        <v>1119.9978147029206</v>
      </c>
      <c r="O12" s="36">
        <f t="shared" si="5"/>
        <v>35055.93160020141</v>
      </c>
      <c r="P12" s="37">
        <f t="shared" si="5"/>
        <v>1268.0173076529675</v>
      </c>
      <c r="Q12" s="38">
        <f t="shared" si="5"/>
        <v>39688.94172953788</v>
      </c>
    </row>
    <row r="13" spans="1:17" ht="15">
      <c r="A13" s="51" t="s">
        <v>8</v>
      </c>
      <c r="B13" s="52"/>
      <c r="C13" s="53"/>
      <c r="D13" s="54"/>
      <c r="E13" s="55">
        <f>+D13*NB!$B$31</f>
        <v>0</v>
      </c>
      <c r="F13" s="52"/>
      <c r="G13" s="53">
        <f>+F13*NB!$C$31</f>
        <v>0</v>
      </c>
      <c r="H13" s="54">
        <f>+F13*NB!$C$28</f>
        <v>0</v>
      </c>
      <c r="I13" s="56">
        <f>+H13*NB!$C$31</f>
        <v>0</v>
      </c>
      <c r="J13" s="52"/>
      <c r="K13" s="53">
        <f>+J13*NB!$D$31</f>
        <v>0</v>
      </c>
      <c r="L13" s="54">
        <f>+J13*NB!$D$28</f>
        <v>0</v>
      </c>
      <c r="M13" s="55">
        <f>+L13*NB!$D$31</f>
        <v>0</v>
      </c>
      <c r="N13" s="52">
        <f t="shared" si="0"/>
        <v>0</v>
      </c>
      <c r="O13" s="53">
        <f t="shared" si="1"/>
        <v>0</v>
      </c>
      <c r="P13" s="54">
        <f t="shared" si="2"/>
        <v>0</v>
      </c>
      <c r="Q13" s="55">
        <f t="shared" si="3"/>
        <v>0</v>
      </c>
    </row>
    <row r="14" spans="1:17" ht="12.75">
      <c r="A14" s="3" t="s">
        <v>9</v>
      </c>
      <c r="B14" s="26">
        <v>371.39426847662145</v>
      </c>
      <c r="C14" s="27">
        <f>+B14*NB!$B$31</f>
        <v>11624.640603318252</v>
      </c>
      <c r="D14" s="20">
        <f>+B14*NB!$B$28</f>
        <v>410.04928224354467</v>
      </c>
      <c r="E14" s="28">
        <f>+D14*NB!$B$31</f>
        <v>12834.542534222948</v>
      </c>
      <c r="F14" s="26">
        <v>498.0975364504776</v>
      </c>
      <c r="G14" s="27">
        <f>+F14*NB!$C$31</f>
        <v>15590.45289089995</v>
      </c>
      <c r="H14" s="20">
        <f>+F14*NB!$C$28</f>
        <v>560.9387266785084</v>
      </c>
      <c r="I14" s="29">
        <f>+H14*NB!$C$31</f>
        <v>17557.38214503731</v>
      </c>
      <c r="J14" s="26">
        <v>621.7081950729009</v>
      </c>
      <c r="K14" s="27">
        <f>+J14*NB!$D$31</f>
        <v>19459.4665057818</v>
      </c>
      <c r="L14" s="20">
        <f>+J14*NB!$D$28</f>
        <v>714.1472931403439</v>
      </c>
      <c r="M14" s="28">
        <f>+L14*NB!$D$31</f>
        <v>22352.810275292763</v>
      </c>
      <c r="N14" s="26">
        <f t="shared" si="0"/>
        <v>1491.2</v>
      </c>
      <c r="O14" s="27">
        <f t="shared" si="1"/>
        <v>46674.56</v>
      </c>
      <c r="P14" s="20">
        <f t="shared" si="2"/>
        <v>1685.135302062397</v>
      </c>
      <c r="Q14" s="28">
        <f t="shared" si="3"/>
        <v>52744.734954553016</v>
      </c>
    </row>
    <row r="15" spans="1:17" ht="12.75">
      <c r="A15" s="3" t="s">
        <v>10</v>
      </c>
      <c r="B15" s="26">
        <v>286.2</v>
      </c>
      <c r="C15" s="27">
        <f>+B15*NB!$B$31</f>
        <v>8958.06</v>
      </c>
      <c r="D15" s="20">
        <f>+B15*NB!$B$29</f>
        <v>316.89850385511755</v>
      </c>
      <c r="E15" s="28">
        <f>+D15*NB!$B$31</f>
        <v>9918.923170665179</v>
      </c>
      <c r="F15" s="26">
        <v>235.6</v>
      </c>
      <c r="G15" s="27">
        <f>+F15*NB!$C$31</f>
        <v>7374.28</v>
      </c>
      <c r="H15" s="20">
        <f>+F15*NB!$C$29</f>
        <v>266.08844604622993</v>
      </c>
      <c r="I15" s="29">
        <f>+H15*NB!$C$31</f>
        <v>8328.568361246997</v>
      </c>
      <c r="J15" s="26">
        <v>314.5</v>
      </c>
      <c r="K15" s="27">
        <f>+J15*NB!$D$31</f>
        <v>9843.85</v>
      </c>
      <c r="L15" s="20">
        <f>+J15*NB!$D$29</f>
        <v>362.3026850898562</v>
      </c>
      <c r="M15" s="28">
        <f>+L15*NB!$D$31</f>
        <v>11340.0740433125</v>
      </c>
      <c r="N15" s="26">
        <f t="shared" si="0"/>
        <v>836.3</v>
      </c>
      <c r="O15" s="27">
        <f t="shared" si="1"/>
        <v>26176.190000000002</v>
      </c>
      <c r="P15" s="20">
        <f t="shared" si="2"/>
        <v>945.2896349912037</v>
      </c>
      <c r="Q15" s="28">
        <f t="shared" si="3"/>
        <v>29587.565575224675</v>
      </c>
    </row>
    <row r="16" spans="1:17" ht="12.75">
      <c r="A16" s="3" t="s">
        <v>11</v>
      </c>
      <c r="B16" s="26"/>
      <c r="C16" s="27">
        <f>+B16*NB!$B$31</f>
        <v>0</v>
      </c>
      <c r="D16" s="20">
        <f>+B16*NB!$B$29</f>
        <v>0</v>
      </c>
      <c r="E16" s="28">
        <f>+D16*NB!$B$31</f>
        <v>0</v>
      </c>
      <c r="F16" s="26"/>
      <c r="G16" s="27">
        <f>+F16*NB!$C$31</f>
        <v>0</v>
      </c>
      <c r="H16" s="20">
        <f>+F16*NB!$C$29</f>
        <v>0</v>
      </c>
      <c r="I16" s="29">
        <f>+H16*NB!$C$31</f>
        <v>0</v>
      </c>
      <c r="J16" s="26"/>
      <c r="K16" s="27">
        <f>+J16*NB!$D$31</f>
        <v>0</v>
      </c>
      <c r="L16" s="20">
        <f>+J16*NB!$D$29</f>
        <v>0</v>
      </c>
      <c r="M16" s="28">
        <f>+L16*NB!$D$31</f>
        <v>0</v>
      </c>
      <c r="N16" s="26">
        <f t="shared" si="0"/>
        <v>0</v>
      </c>
      <c r="O16" s="27">
        <f t="shared" si="1"/>
        <v>0</v>
      </c>
      <c r="P16" s="20">
        <f t="shared" si="2"/>
        <v>0</v>
      </c>
      <c r="Q16" s="28">
        <f t="shared" si="3"/>
        <v>0</v>
      </c>
    </row>
    <row r="17" spans="1:17" ht="12.75">
      <c r="A17" s="57" t="s">
        <v>12</v>
      </c>
      <c r="B17" s="46">
        <f>+B15+B14</f>
        <v>657.5942684766214</v>
      </c>
      <c r="C17" s="47">
        <f aca="true" t="shared" si="6" ref="C17:Q17">+C15+C14</f>
        <v>20582.70060331825</v>
      </c>
      <c r="D17" s="48">
        <f>+B17*NB!$B$29</f>
        <v>728.129419370866</v>
      </c>
      <c r="E17" s="49">
        <f t="shared" si="6"/>
        <v>22753.465704888127</v>
      </c>
      <c r="F17" s="46">
        <f t="shared" si="6"/>
        <v>733.6975364504776</v>
      </c>
      <c r="G17" s="47">
        <f t="shared" si="6"/>
        <v>22964.732890899948</v>
      </c>
      <c r="H17" s="48">
        <f t="shared" si="6"/>
        <v>827.0271727247383</v>
      </c>
      <c r="I17" s="50">
        <f t="shared" si="6"/>
        <v>25885.95050628431</v>
      </c>
      <c r="J17" s="46">
        <f t="shared" si="6"/>
        <v>936.2081950729009</v>
      </c>
      <c r="K17" s="47">
        <f t="shared" si="6"/>
        <v>29303.316505781797</v>
      </c>
      <c r="L17" s="48">
        <f t="shared" si="6"/>
        <v>1076.4499782302</v>
      </c>
      <c r="M17" s="49">
        <f t="shared" si="6"/>
        <v>33692.88431860526</v>
      </c>
      <c r="N17" s="46">
        <f t="shared" si="6"/>
        <v>2327.5</v>
      </c>
      <c r="O17" s="47">
        <f t="shared" si="6"/>
        <v>72850.75</v>
      </c>
      <c r="P17" s="48">
        <f t="shared" si="6"/>
        <v>2630.424937053601</v>
      </c>
      <c r="Q17" s="49">
        <f t="shared" si="6"/>
        <v>82332.30052977768</v>
      </c>
    </row>
    <row r="18" spans="1:17" ht="15">
      <c r="A18" s="1" t="s">
        <v>13</v>
      </c>
      <c r="B18" s="26"/>
      <c r="C18" s="27">
        <f>+B18*NB!$B$31</f>
        <v>0</v>
      </c>
      <c r="D18" s="20">
        <f>+B18*NB!$B$29</f>
        <v>0</v>
      </c>
      <c r="E18" s="28">
        <f>+D18*NB!$B$31</f>
        <v>0</v>
      </c>
      <c r="F18" s="26"/>
      <c r="G18" s="27">
        <f>+F18*NB!$C$31</f>
        <v>0</v>
      </c>
      <c r="H18" s="20">
        <f>+F18*NB!$C$29</f>
        <v>0</v>
      </c>
      <c r="I18" s="29">
        <f>+H18*NB!$C$31</f>
        <v>0</v>
      </c>
      <c r="J18" s="26"/>
      <c r="K18" s="27">
        <f>+J18*NB!$D$31</f>
        <v>0</v>
      </c>
      <c r="L18" s="20">
        <f>+J18*NB!$D$29</f>
        <v>0</v>
      </c>
      <c r="M18" s="28">
        <f>+L18*NB!$D$31</f>
        <v>0</v>
      </c>
      <c r="N18" s="26">
        <f t="shared" si="0"/>
        <v>0</v>
      </c>
      <c r="O18" s="27">
        <f t="shared" si="1"/>
        <v>0</v>
      </c>
      <c r="P18" s="20">
        <f t="shared" si="2"/>
        <v>0</v>
      </c>
      <c r="Q18" s="28">
        <f t="shared" si="3"/>
        <v>0</v>
      </c>
    </row>
    <row r="19" spans="1:17" ht="12.75">
      <c r="A19" s="3" t="s">
        <v>14</v>
      </c>
      <c r="B19" s="26">
        <v>122.202</v>
      </c>
      <c r="C19" s="27">
        <f>+B19*NB!$B$31</f>
        <v>3824.9226</v>
      </c>
      <c r="D19" s="20">
        <f>+B19*NB!$B$29</f>
        <v>135.30968192908134</v>
      </c>
      <c r="E19" s="28">
        <f>+D19*NB!$B$31</f>
        <v>4235.193044380246</v>
      </c>
      <c r="F19" s="26">
        <v>127.22399999999999</v>
      </c>
      <c r="G19" s="27">
        <f>+F19*NB!$C$31</f>
        <v>3982.1112</v>
      </c>
      <c r="H19" s="20">
        <f>+F19*NB!$C$29</f>
        <v>143.68776086496416</v>
      </c>
      <c r="I19" s="29">
        <f>+H19*NB!$C$31</f>
        <v>4497.426915073378</v>
      </c>
      <c r="J19" s="26">
        <v>132.24599999999998</v>
      </c>
      <c r="K19" s="27">
        <f>+J19*NB!$D$31</f>
        <v>4139.2998</v>
      </c>
      <c r="L19" s="20">
        <f>+J19*NB!$D$29</f>
        <v>152.34683908551068</v>
      </c>
      <c r="M19" s="28">
        <f>+L19*NB!$D$31</f>
        <v>4768.456063376484</v>
      </c>
      <c r="N19" s="26">
        <f t="shared" si="0"/>
        <v>381.67199999999997</v>
      </c>
      <c r="O19" s="27">
        <f t="shared" si="1"/>
        <v>11946.333599999998</v>
      </c>
      <c r="P19" s="20">
        <f t="shared" si="2"/>
        <v>431.34428187955615</v>
      </c>
      <c r="Q19" s="28">
        <f t="shared" si="3"/>
        <v>13501.076022830108</v>
      </c>
    </row>
    <row r="20" spans="1:17" ht="12.75">
      <c r="A20" s="3" t="s">
        <v>15</v>
      </c>
      <c r="B20" s="26"/>
      <c r="C20" s="27">
        <f>+B20*NB!$B$31</f>
        <v>0</v>
      </c>
      <c r="D20" s="20">
        <f>+B20*NB!$B$29</f>
        <v>0</v>
      </c>
      <c r="E20" s="28">
        <f>+D20*NB!$B$31</f>
        <v>0</v>
      </c>
      <c r="F20" s="26"/>
      <c r="G20" s="27">
        <f>+F20*NB!$C$31</f>
        <v>0</v>
      </c>
      <c r="H20" s="20">
        <f>+F20*NB!$C$29</f>
        <v>0</v>
      </c>
      <c r="I20" s="29">
        <f>+H20*NB!$C$31</f>
        <v>0</v>
      </c>
      <c r="J20" s="26"/>
      <c r="K20" s="27">
        <f>+J20*NB!$D$31</f>
        <v>0</v>
      </c>
      <c r="L20" s="20">
        <f>+J20*NB!$D$29</f>
        <v>0</v>
      </c>
      <c r="M20" s="28">
        <f>+L20*NB!$D$31</f>
        <v>0</v>
      </c>
      <c r="N20" s="26">
        <f t="shared" si="0"/>
        <v>0</v>
      </c>
      <c r="O20" s="27">
        <f t="shared" si="1"/>
        <v>0</v>
      </c>
      <c r="P20" s="20">
        <f t="shared" si="2"/>
        <v>0</v>
      </c>
      <c r="Q20" s="28">
        <f t="shared" si="3"/>
        <v>0</v>
      </c>
    </row>
    <row r="21" spans="1:17" ht="12.75">
      <c r="A21" s="3" t="s">
        <v>16</v>
      </c>
      <c r="B21" s="26">
        <v>19.59940760143303</v>
      </c>
      <c r="C21" s="27">
        <f>+B21*NB!$B$31</f>
        <v>613.4614579248538</v>
      </c>
      <c r="D21" s="20">
        <f>+B21*NB!$B$29</f>
        <v>21.701687440044534</v>
      </c>
      <c r="E21" s="28">
        <f>+D21*NB!$B$31</f>
        <v>679.262816873394</v>
      </c>
      <c r="F21" s="26">
        <v>11.759644560859817</v>
      </c>
      <c r="G21" s="27">
        <f>+F21*NB!$C$31</f>
        <v>368.0768747549123</v>
      </c>
      <c r="H21" s="20">
        <f>+F21*NB!$C$29</f>
        <v>13.281432713307254</v>
      </c>
      <c r="I21" s="29">
        <f>+H21*NB!$C$31</f>
        <v>415.70884392651703</v>
      </c>
      <c r="J21" s="26">
        <v>5.8798222804299085</v>
      </c>
      <c r="K21" s="27">
        <f>+J21*NB!$D$31</f>
        <v>184.03843737745615</v>
      </c>
      <c r="L21" s="20">
        <f>+J21*NB!$D$29</f>
        <v>6.7735306837867</v>
      </c>
      <c r="M21" s="28">
        <f>+L21*NB!$D$31</f>
        <v>212.01151040252373</v>
      </c>
      <c r="N21" s="26">
        <f t="shared" si="0"/>
        <v>37.238874442722754</v>
      </c>
      <c r="O21" s="27">
        <f t="shared" si="1"/>
        <v>1165.5767700572223</v>
      </c>
      <c r="P21" s="20">
        <f t="shared" si="2"/>
        <v>41.756650837138494</v>
      </c>
      <c r="Q21" s="28">
        <f t="shared" si="3"/>
        <v>1306.9831712024347</v>
      </c>
    </row>
    <row r="22" spans="1:17" ht="12.75">
      <c r="A22" s="3" t="s">
        <v>17</v>
      </c>
      <c r="B22" s="26">
        <v>0</v>
      </c>
      <c r="C22" s="27">
        <f>+B22*NB!$B$31</f>
        <v>0</v>
      </c>
      <c r="D22" s="20">
        <f>+B22*NB!$B$29</f>
        <v>0</v>
      </c>
      <c r="E22" s="28">
        <f>+D22*NB!$B$31</f>
        <v>0</v>
      </c>
      <c r="F22" s="26">
        <v>0</v>
      </c>
      <c r="G22" s="27">
        <f>+F22*NB!$C$31</f>
        <v>0</v>
      </c>
      <c r="H22" s="20">
        <f>+F22*NB!$C$29</f>
        <v>0</v>
      </c>
      <c r="I22" s="29">
        <f>+H22*NB!$C$31</f>
        <v>0</v>
      </c>
      <c r="J22" s="26">
        <v>0</v>
      </c>
      <c r="K22" s="27">
        <f>+J22*NB!$D$31</f>
        <v>0</v>
      </c>
      <c r="L22" s="20">
        <f>+J22*NB!$D$29</f>
        <v>0</v>
      </c>
      <c r="M22" s="28">
        <f>+L22*NB!$D$31</f>
        <v>0</v>
      </c>
      <c r="N22" s="26">
        <f t="shared" si="0"/>
        <v>0</v>
      </c>
      <c r="O22" s="27">
        <f t="shared" si="1"/>
        <v>0</v>
      </c>
      <c r="P22" s="20">
        <f t="shared" si="2"/>
        <v>0</v>
      </c>
      <c r="Q22" s="28">
        <f t="shared" si="3"/>
        <v>0</v>
      </c>
    </row>
    <row r="23" spans="1:17" ht="12.75">
      <c r="A23" s="4" t="s">
        <v>18</v>
      </c>
      <c r="B23" s="35">
        <f>+B22+B21+B20+B19</f>
        <v>141.80140760143303</v>
      </c>
      <c r="C23" s="36">
        <f aca="true" t="shared" si="7" ref="C23:Q23">+C22+C21+C20+C19</f>
        <v>4438.384057924854</v>
      </c>
      <c r="D23" s="37">
        <f>+B23*NB!$B$29</f>
        <v>157.01136936912587</v>
      </c>
      <c r="E23" s="38">
        <f t="shared" si="7"/>
        <v>4914.455861253639</v>
      </c>
      <c r="F23" s="35">
        <f t="shared" si="7"/>
        <v>138.9836445608598</v>
      </c>
      <c r="G23" s="36">
        <f t="shared" si="7"/>
        <v>4350.188074754912</v>
      </c>
      <c r="H23" s="37">
        <f t="shared" si="7"/>
        <v>156.96919357827142</v>
      </c>
      <c r="I23" s="39">
        <f t="shared" si="7"/>
        <v>4913.135758999895</v>
      </c>
      <c r="J23" s="35">
        <f t="shared" si="7"/>
        <v>138.1258222804299</v>
      </c>
      <c r="K23" s="36">
        <f t="shared" si="7"/>
        <v>4323.338237377456</v>
      </c>
      <c r="L23" s="37">
        <f t="shared" si="7"/>
        <v>159.12036976929738</v>
      </c>
      <c r="M23" s="38">
        <f t="shared" si="7"/>
        <v>4980.467573779008</v>
      </c>
      <c r="N23" s="35">
        <f t="shared" si="7"/>
        <v>418.91087444272273</v>
      </c>
      <c r="O23" s="36">
        <f t="shared" si="7"/>
        <v>13111.91037005722</v>
      </c>
      <c r="P23" s="37">
        <f t="shared" si="7"/>
        <v>473.1009327166946</v>
      </c>
      <c r="Q23" s="38">
        <f t="shared" si="7"/>
        <v>14808.059194032543</v>
      </c>
    </row>
    <row r="24" spans="1:17" ht="15">
      <c r="A24" s="58" t="s">
        <v>19</v>
      </c>
      <c r="B24" s="59"/>
      <c r="C24" s="60">
        <f>+B24*NB!$B$31</f>
        <v>0</v>
      </c>
      <c r="D24" s="61">
        <f>+B24*NB!$B$29</f>
        <v>0</v>
      </c>
      <c r="E24" s="62">
        <f>+D24*NB!$B$31</f>
        <v>0</v>
      </c>
      <c r="F24" s="59"/>
      <c r="G24" s="60">
        <f>+F24*NB!$C$31</f>
        <v>0</v>
      </c>
      <c r="H24" s="61">
        <f>+F24*NB!$C$29</f>
        <v>0</v>
      </c>
      <c r="I24" s="63">
        <f>+H24*NB!$C$31</f>
        <v>0</v>
      </c>
      <c r="J24" s="59"/>
      <c r="K24" s="60">
        <f>+J24*NB!$D$31</f>
        <v>0</v>
      </c>
      <c r="L24" s="61">
        <f>+J24*NB!$D$29</f>
        <v>0</v>
      </c>
      <c r="M24" s="62">
        <f>+L24*NB!$D$31</f>
        <v>0</v>
      </c>
      <c r="N24" s="59">
        <f t="shared" si="0"/>
        <v>0</v>
      </c>
      <c r="O24" s="60">
        <f t="shared" si="1"/>
        <v>0</v>
      </c>
      <c r="P24" s="61">
        <f t="shared" si="2"/>
        <v>0</v>
      </c>
      <c r="Q24" s="62">
        <f t="shared" si="3"/>
        <v>0</v>
      </c>
    </row>
    <row r="25" spans="1:17" ht="15">
      <c r="A25" s="45" t="s">
        <v>20</v>
      </c>
      <c r="B25" s="46">
        <v>300.1</v>
      </c>
      <c r="C25" s="47">
        <f>+B25*NB!$B$31</f>
        <v>9393.130000000001</v>
      </c>
      <c r="D25" s="48">
        <f>+B25*NB!$B$29</f>
        <v>332.2894514567463</v>
      </c>
      <c r="E25" s="49">
        <f>+D25*NB!$B$31</f>
        <v>10400.65983059616</v>
      </c>
      <c r="F25" s="46">
        <v>269.55</v>
      </c>
      <c r="G25" s="47">
        <f>+F25*NB!$C$31</f>
        <v>8436.915</v>
      </c>
      <c r="H25" s="48">
        <f>+F25*NB!$C$29</f>
        <v>304.4318362977983</v>
      </c>
      <c r="I25" s="50">
        <f>+H25*NB!$C$31</f>
        <v>9528.716476121088</v>
      </c>
      <c r="J25" s="46">
        <v>176.65</v>
      </c>
      <c r="K25" s="47">
        <f>+J25*NB!$D$31</f>
        <v>5529.145</v>
      </c>
      <c r="L25" s="48">
        <f>+J25*NB!$D$29</f>
        <v>203.50006143441365</v>
      </c>
      <c r="M25" s="49">
        <f>+L25*NB!$D$31</f>
        <v>6369.551922897147</v>
      </c>
      <c r="N25" s="46">
        <f t="shared" si="0"/>
        <v>746.3000000000001</v>
      </c>
      <c r="O25" s="47">
        <f t="shared" si="1"/>
        <v>23359.190000000002</v>
      </c>
      <c r="P25" s="48">
        <f t="shared" si="2"/>
        <v>840.2213491889582</v>
      </c>
      <c r="Q25" s="49">
        <f t="shared" si="3"/>
        <v>26298.928229614394</v>
      </c>
    </row>
    <row r="26" spans="1:17" ht="28.5" thickBot="1">
      <c r="A26" s="5" t="s">
        <v>21</v>
      </c>
      <c r="B26" s="35">
        <f>+B25+B23+B17+B12</f>
        <v>1292.4764619098032</v>
      </c>
      <c r="C26" s="36">
        <f aca="true" t="shared" si="8" ref="C26:Q26">+C25+C23+C17+C12</f>
        <v>40454.51325777685</v>
      </c>
      <c r="D26" s="37">
        <f t="shared" si="8"/>
        <v>1430.4966212200227</v>
      </c>
      <c r="E26" s="38">
        <f t="shared" si="8"/>
        <v>44737.559122766725</v>
      </c>
      <c r="F26" s="35">
        <f t="shared" si="8"/>
        <v>1581.7880305428957</v>
      </c>
      <c r="G26" s="36">
        <f t="shared" si="8"/>
        <v>49509.96535599264</v>
      </c>
      <c r="H26" s="37">
        <f t="shared" si="8"/>
        <v>1783.44060767333</v>
      </c>
      <c r="I26" s="39">
        <f t="shared" si="8"/>
        <v>55821.691020175225</v>
      </c>
      <c r="J26" s="35">
        <f t="shared" si="8"/>
        <v>1738.444196692944</v>
      </c>
      <c r="K26" s="36">
        <f t="shared" si="8"/>
        <v>54413.303356489145</v>
      </c>
      <c r="L26" s="37">
        <f t="shared" si="8"/>
        <v>1999.0089309910722</v>
      </c>
      <c r="M26" s="38">
        <f t="shared" si="8"/>
        <v>62568.97954002056</v>
      </c>
      <c r="N26" s="35">
        <f t="shared" si="8"/>
        <v>4612.708689145644</v>
      </c>
      <c r="O26" s="36">
        <f t="shared" si="8"/>
        <v>144377.78197025863</v>
      </c>
      <c r="P26" s="37">
        <f t="shared" si="8"/>
        <v>5211.764526612221</v>
      </c>
      <c r="Q26" s="38">
        <f t="shared" si="8"/>
        <v>163128.2296829625</v>
      </c>
    </row>
    <row r="27" spans="1:17" ht="17.25" thickBot="1" thickTop="1">
      <c r="A27" s="6" t="s">
        <v>22</v>
      </c>
      <c r="B27" s="30"/>
      <c r="C27" s="31"/>
      <c r="D27" s="32"/>
      <c r="E27" s="33"/>
      <c r="F27" s="30"/>
      <c r="G27" s="31"/>
      <c r="H27" s="32"/>
      <c r="I27" s="34"/>
      <c r="J27" s="30"/>
      <c r="K27" s="31"/>
      <c r="L27" s="32"/>
      <c r="M27" s="33"/>
      <c r="N27" s="30"/>
      <c r="O27" s="31"/>
      <c r="P27" s="32"/>
      <c r="Q27" s="33"/>
    </row>
    <row r="28" spans="1:17" ht="15.75" thickTop="1">
      <c r="A28" s="1" t="s">
        <v>1</v>
      </c>
      <c r="B28" s="26"/>
      <c r="C28" s="27">
        <f>+B28*NB!$B$31</f>
        <v>0</v>
      </c>
      <c r="D28" s="20"/>
      <c r="E28" s="28">
        <f>+D28*NB!$B$31</f>
        <v>0</v>
      </c>
      <c r="F28" s="26"/>
      <c r="G28" s="27">
        <f>+F28*NB!$C$31</f>
        <v>0</v>
      </c>
      <c r="H28" s="20"/>
      <c r="I28" s="29">
        <f>+H28*NB!$C$31</f>
        <v>0</v>
      </c>
      <c r="J28" s="26"/>
      <c r="K28" s="27">
        <f>+J28*NB!$D$31</f>
        <v>0</v>
      </c>
      <c r="L28" s="20"/>
      <c r="M28" s="28">
        <f>+L28*NB!$D$31</f>
        <v>0</v>
      </c>
      <c r="N28" s="26">
        <f t="shared" si="0"/>
        <v>0</v>
      </c>
      <c r="O28" s="27">
        <f t="shared" si="1"/>
        <v>0</v>
      </c>
      <c r="P28" s="20">
        <f t="shared" si="2"/>
        <v>0</v>
      </c>
      <c r="Q28" s="28">
        <f t="shared" si="3"/>
        <v>0</v>
      </c>
    </row>
    <row r="29" spans="1:17" ht="12.75">
      <c r="A29" s="2" t="s">
        <v>2</v>
      </c>
      <c r="B29" s="26"/>
      <c r="C29" s="27">
        <f>+B29*NB!$B$31</f>
        <v>0</v>
      </c>
      <c r="D29" s="20"/>
      <c r="E29" s="28">
        <f>+D29*NB!$B$31</f>
        <v>0</v>
      </c>
      <c r="F29" s="26"/>
      <c r="G29" s="27">
        <f>+F29*NB!$C$31</f>
        <v>0</v>
      </c>
      <c r="H29" s="20"/>
      <c r="I29" s="29">
        <f>+H29*NB!$C$31</f>
        <v>0</v>
      </c>
      <c r="J29" s="26"/>
      <c r="K29" s="27">
        <f>+J29*NB!$D$31</f>
        <v>0</v>
      </c>
      <c r="L29" s="20"/>
      <c r="M29" s="28">
        <f>+L29*NB!$D$31</f>
        <v>0</v>
      </c>
      <c r="N29" s="26">
        <f t="shared" si="0"/>
        <v>0</v>
      </c>
      <c r="O29" s="27">
        <f t="shared" si="1"/>
        <v>0</v>
      </c>
      <c r="P29" s="20">
        <f t="shared" si="2"/>
        <v>0</v>
      </c>
      <c r="Q29" s="28">
        <f t="shared" si="3"/>
        <v>0</v>
      </c>
    </row>
    <row r="30" spans="1:17" ht="12.75">
      <c r="A30" s="3" t="s">
        <v>3</v>
      </c>
      <c r="B30" s="26">
        <v>45.045</v>
      </c>
      <c r="C30" s="27">
        <f>+B30*NB!$B$31</f>
        <v>1409.9085</v>
      </c>
      <c r="D30" s="20">
        <f>+B30*NB!$B$28</f>
        <v>49.733319780144</v>
      </c>
      <c r="E30" s="28">
        <f>+D30*NB!$B$31</f>
        <v>1556.6529091185073</v>
      </c>
      <c r="F30" s="26">
        <v>109.045</v>
      </c>
      <c r="G30" s="27">
        <f>+F30*NB!$C$31</f>
        <v>3413.1085000000003</v>
      </c>
      <c r="H30" s="20">
        <f>+F30*NB!$C$28</f>
        <v>122.80238100864288</v>
      </c>
      <c r="I30" s="29">
        <f>+H30*NB!$C$31</f>
        <v>3843.7145255705223</v>
      </c>
      <c r="J30" s="26">
        <v>110.996</v>
      </c>
      <c r="K30" s="27">
        <f>+J30*NB!$D$31</f>
        <v>3474.1748</v>
      </c>
      <c r="L30" s="20">
        <f>+J30*NB!$D$28</f>
        <v>127.49951436639945</v>
      </c>
      <c r="M30" s="28">
        <f>+L30*NB!$D$31</f>
        <v>3990.734799668303</v>
      </c>
      <c r="N30" s="26">
        <f t="shared" si="0"/>
        <v>265.086</v>
      </c>
      <c r="O30" s="27">
        <f t="shared" si="1"/>
        <v>8297.1918</v>
      </c>
      <c r="P30" s="20">
        <f t="shared" si="2"/>
        <v>300.03521515518634</v>
      </c>
      <c r="Q30" s="28">
        <f t="shared" si="3"/>
        <v>9391.102234357331</v>
      </c>
    </row>
    <row r="31" spans="1:17" ht="12.75">
      <c r="A31" s="3" t="s">
        <v>4</v>
      </c>
      <c r="B31" s="26">
        <v>0</v>
      </c>
      <c r="C31" s="27">
        <f>+B31*NB!$B$31</f>
        <v>0</v>
      </c>
      <c r="D31" s="20">
        <f>+B31*NB!$B$28</f>
        <v>0</v>
      </c>
      <c r="E31" s="28">
        <f>+D31*NB!$B$31</f>
        <v>0</v>
      </c>
      <c r="F31" s="26">
        <v>168.864</v>
      </c>
      <c r="G31" s="27">
        <f>+F31*NB!$C$31</f>
        <v>5285.443200000001</v>
      </c>
      <c r="H31" s="20">
        <f>+F31*NB!$C$28</f>
        <v>190.1682907665961</v>
      </c>
      <c r="I31" s="29">
        <f>+H31*NB!$C$31</f>
        <v>5952.267500994458</v>
      </c>
      <c r="J31" s="26">
        <v>204.5</v>
      </c>
      <c r="K31" s="27">
        <f>+J31*NB!$D$31</f>
        <v>6400.85</v>
      </c>
      <c r="L31" s="20">
        <f>+J31*NB!$D$28</f>
        <v>234.9062190342777</v>
      </c>
      <c r="M31" s="28">
        <f>+L31*NB!$D$31</f>
        <v>7352.564655772892</v>
      </c>
      <c r="N31" s="26">
        <f t="shared" si="0"/>
        <v>373.36400000000003</v>
      </c>
      <c r="O31" s="27">
        <f t="shared" si="1"/>
        <v>11686.2932</v>
      </c>
      <c r="P31" s="20">
        <f t="shared" si="2"/>
        <v>425.0745098008738</v>
      </c>
      <c r="Q31" s="28">
        <f t="shared" si="3"/>
        <v>13304.83215676735</v>
      </c>
    </row>
    <row r="32" spans="1:17" ht="12.75">
      <c r="A32" s="2" t="s">
        <v>5</v>
      </c>
      <c r="B32" s="26">
        <v>45.045</v>
      </c>
      <c r="C32" s="27">
        <f>+B32*NB!$B$31</f>
        <v>1409.9085</v>
      </c>
      <c r="D32" s="20">
        <f>+B32*NB!$B$28</f>
        <v>49.733319780144</v>
      </c>
      <c r="E32" s="28">
        <f>+D32*NB!$B$31</f>
        <v>1556.6529091185073</v>
      </c>
      <c r="F32" s="26">
        <v>277.909</v>
      </c>
      <c r="G32" s="27">
        <f>+F32*NB!$C$31</f>
        <v>8698.5517</v>
      </c>
      <c r="H32" s="20">
        <f>+F32*NB!$C$28</f>
        <v>312.970671775239</v>
      </c>
      <c r="I32" s="29">
        <f>+H32*NB!$C$31</f>
        <v>9795.982026564981</v>
      </c>
      <c r="J32" s="26">
        <v>315.496</v>
      </c>
      <c r="K32" s="27">
        <f>+J32*NB!$D$31</f>
        <v>9875.0248</v>
      </c>
      <c r="L32" s="20">
        <f>+J32*NB!$D$28</f>
        <v>362.40573340067715</v>
      </c>
      <c r="M32" s="28">
        <f>+L32*NB!$D$31</f>
        <v>11343.299455441194</v>
      </c>
      <c r="N32" s="26">
        <f t="shared" si="0"/>
        <v>638.45</v>
      </c>
      <c r="O32" s="27">
        <f t="shared" si="1"/>
        <v>19983.485</v>
      </c>
      <c r="P32" s="20">
        <f t="shared" si="2"/>
        <v>725.1097249560602</v>
      </c>
      <c r="Q32" s="28">
        <f t="shared" si="3"/>
        <v>22695.934391124683</v>
      </c>
    </row>
    <row r="33" spans="1:17" ht="12.75">
      <c r="A33" s="2" t="s">
        <v>6</v>
      </c>
      <c r="B33" s="26">
        <v>55.00702188319439</v>
      </c>
      <c r="C33" s="27">
        <f>+B33*NB!$B$31</f>
        <v>1721.7197849439845</v>
      </c>
      <c r="D33" s="20">
        <f>+B33*NB!$B$28</f>
        <v>60.73219690243724</v>
      </c>
      <c r="E33" s="28">
        <f>+D33*NB!$B$31</f>
        <v>1900.9177630462857</v>
      </c>
      <c r="F33" s="26">
        <v>114.5907809955548</v>
      </c>
      <c r="G33" s="27">
        <f>+F33*NB!$C$31</f>
        <v>3586.691445160865</v>
      </c>
      <c r="H33" s="20">
        <f>+F33*NB!$C$28</f>
        <v>129.0478311513052</v>
      </c>
      <c r="I33" s="29">
        <f>+H33*NB!$C$31</f>
        <v>4039.1971150358527</v>
      </c>
      <c r="J33" s="26">
        <v>167.05050524572212</v>
      </c>
      <c r="K33" s="27">
        <f>+J33*NB!$D$31</f>
        <v>5228.680814191102</v>
      </c>
      <c r="L33" s="20">
        <f>+J33*NB!$D$28</f>
        <v>191.88852114933184</v>
      </c>
      <c r="M33" s="28">
        <f>+L33*NB!$D$31</f>
        <v>6006.110711974086</v>
      </c>
      <c r="N33" s="26">
        <f t="shared" si="0"/>
        <v>336.6483081244713</v>
      </c>
      <c r="O33" s="27">
        <f t="shared" si="1"/>
        <v>10537.092044295952</v>
      </c>
      <c r="P33" s="20">
        <f t="shared" si="2"/>
        <v>381.66854920307424</v>
      </c>
      <c r="Q33" s="28">
        <f t="shared" si="3"/>
        <v>11946.225590056225</v>
      </c>
    </row>
    <row r="34" spans="1:17" ht="12.75">
      <c r="A34" s="4" t="s">
        <v>7</v>
      </c>
      <c r="B34" s="35">
        <f aca="true" t="shared" si="9" ref="B34:Q34">+B33+B32</f>
        <v>100.05202188319439</v>
      </c>
      <c r="C34" s="36">
        <f t="shared" si="9"/>
        <v>3131.6282849439845</v>
      </c>
      <c r="D34" s="37">
        <f t="shared" si="9"/>
        <v>110.46551668258124</v>
      </c>
      <c r="E34" s="38">
        <f t="shared" si="9"/>
        <v>3457.570672164793</v>
      </c>
      <c r="F34" s="35">
        <f t="shared" si="9"/>
        <v>392.4997809955548</v>
      </c>
      <c r="G34" s="36">
        <f t="shared" si="9"/>
        <v>12285.243145160865</v>
      </c>
      <c r="H34" s="37">
        <f t="shared" si="9"/>
        <v>442.0185029265442</v>
      </c>
      <c r="I34" s="39">
        <f t="shared" si="9"/>
        <v>13835.179141600835</v>
      </c>
      <c r="J34" s="35">
        <f t="shared" si="9"/>
        <v>482.5465052457221</v>
      </c>
      <c r="K34" s="36">
        <f t="shared" si="9"/>
        <v>15103.705614191102</v>
      </c>
      <c r="L34" s="37">
        <f t="shared" si="9"/>
        <v>554.294254550009</v>
      </c>
      <c r="M34" s="38">
        <f t="shared" si="9"/>
        <v>17349.41016741528</v>
      </c>
      <c r="N34" s="35">
        <f t="shared" si="9"/>
        <v>975.0983081244714</v>
      </c>
      <c r="O34" s="36">
        <f t="shared" si="9"/>
        <v>30520.577044295955</v>
      </c>
      <c r="P34" s="37">
        <f t="shared" si="9"/>
        <v>1106.7782741591345</v>
      </c>
      <c r="Q34" s="38">
        <f t="shared" si="9"/>
        <v>34642.15998118091</v>
      </c>
    </row>
    <row r="35" spans="1:17" ht="15">
      <c r="A35" s="51" t="s">
        <v>8</v>
      </c>
      <c r="B35" s="52"/>
      <c r="C35" s="53">
        <f>+B35*NB!$B$31</f>
        <v>0</v>
      </c>
      <c r="D35" s="54"/>
      <c r="E35" s="55">
        <f>+D35*NB!$B$31</f>
        <v>0</v>
      </c>
      <c r="F35" s="52"/>
      <c r="G35" s="53">
        <f>+F35*NB!$C$31</f>
        <v>0</v>
      </c>
      <c r="H35" s="54">
        <f>+F35*NB!$C$28</f>
        <v>0</v>
      </c>
      <c r="I35" s="56">
        <f>+H35*NB!$C$31</f>
        <v>0</v>
      </c>
      <c r="J35" s="52"/>
      <c r="K35" s="53">
        <f>+J35*NB!$D$31</f>
        <v>0</v>
      </c>
      <c r="L35" s="54">
        <f>+J35*NB!$D$28</f>
        <v>0</v>
      </c>
      <c r="M35" s="55">
        <f>+L35*NB!$D$31</f>
        <v>0</v>
      </c>
      <c r="N35" s="52">
        <f t="shared" si="0"/>
        <v>0</v>
      </c>
      <c r="O35" s="53">
        <f t="shared" si="1"/>
        <v>0</v>
      </c>
      <c r="P35" s="54">
        <f t="shared" si="2"/>
        <v>0</v>
      </c>
      <c r="Q35" s="55">
        <f t="shared" si="3"/>
        <v>0</v>
      </c>
    </row>
    <row r="36" spans="1:17" ht="12.75">
      <c r="A36" s="3" t="s">
        <v>9</v>
      </c>
      <c r="B36" s="26">
        <v>162.80308925972852</v>
      </c>
      <c r="C36" s="27">
        <f>+B36*NB!$B$31</f>
        <v>5095.736693829503</v>
      </c>
      <c r="D36" s="20">
        <f>+B36*NB!$B$28</f>
        <v>179.74776555332235</v>
      </c>
      <c r="E36" s="28">
        <f>+D36*NB!$B$31</f>
        <v>5626.10506181899</v>
      </c>
      <c r="F36" s="26">
        <v>289.2947051796646</v>
      </c>
      <c r="G36" s="27">
        <f>+F36*NB!$C$31</f>
        <v>9054.924272123502</v>
      </c>
      <c r="H36" s="20">
        <f>+F36*NB!$C$28</f>
        <v>325.79282506539676</v>
      </c>
      <c r="I36" s="29">
        <f>+H36*NB!$C$31</f>
        <v>10197.31542454692</v>
      </c>
      <c r="J36" s="26">
        <v>308.072454805931</v>
      </c>
      <c r="K36" s="27">
        <f>+J36*NB!$D$31</f>
        <v>9642.66783542564</v>
      </c>
      <c r="L36" s="20">
        <f>+J36*NB!$D$28</f>
        <v>353.87841343310345</v>
      </c>
      <c r="M36" s="28">
        <f>+L36*NB!$D$31</f>
        <v>11076.394340456138</v>
      </c>
      <c r="N36" s="26">
        <f t="shared" si="0"/>
        <v>760.1702492453242</v>
      </c>
      <c r="O36" s="27">
        <f t="shared" si="1"/>
        <v>23793.328801378644</v>
      </c>
      <c r="P36" s="20">
        <f t="shared" si="2"/>
        <v>859.4190040518225</v>
      </c>
      <c r="Q36" s="28">
        <f t="shared" si="3"/>
        <v>26899.814826822047</v>
      </c>
    </row>
    <row r="37" spans="1:17" ht="12.75">
      <c r="A37" s="3" t="s">
        <v>10</v>
      </c>
      <c r="B37" s="26">
        <v>5.724</v>
      </c>
      <c r="C37" s="27">
        <f>+B37*NB!$B$31</f>
        <v>179.1612</v>
      </c>
      <c r="D37" s="20">
        <f>+B37*NB!$B$29</f>
        <v>6.337970077102352</v>
      </c>
      <c r="E37" s="28">
        <f>+D37*NB!$B$31</f>
        <v>198.37846341330362</v>
      </c>
      <c r="F37" s="26">
        <v>65.99152941176469</v>
      </c>
      <c r="G37" s="27">
        <f>+F37*NB!$C$31</f>
        <v>2065.5348705882348</v>
      </c>
      <c r="H37" s="20">
        <f>+F37*NB!$C$29</f>
        <v>74.53133919096157</v>
      </c>
      <c r="I37" s="29">
        <f>+H37*NB!$C$31</f>
        <v>2332.8309166770973</v>
      </c>
      <c r="J37" s="26">
        <v>118.45991349480968</v>
      </c>
      <c r="K37" s="27">
        <f>+J37*NB!$D$31</f>
        <v>3707.795292387543</v>
      </c>
      <c r="L37" s="20">
        <f>+J37*NB!$D$29</f>
        <v>136.46532507052984</v>
      </c>
      <c r="M37" s="28">
        <f>+L37*NB!$D$31</f>
        <v>4271.3646747075845</v>
      </c>
      <c r="N37" s="26">
        <f t="shared" si="0"/>
        <v>190.17544290657438</v>
      </c>
      <c r="O37" s="27">
        <f t="shared" si="1"/>
        <v>5952.4913629757775</v>
      </c>
      <c r="P37" s="20">
        <f t="shared" si="2"/>
        <v>217.3346343385938</v>
      </c>
      <c r="Q37" s="28">
        <f t="shared" si="3"/>
        <v>6802.574054797986</v>
      </c>
    </row>
    <row r="38" spans="1:17" ht="12.75">
      <c r="A38" s="3" t="s">
        <v>11</v>
      </c>
      <c r="B38" s="26"/>
      <c r="C38" s="27">
        <f>+B38*NB!$B$31</f>
        <v>0</v>
      </c>
      <c r="D38" s="20">
        <f>+C38*NB!$B$29</f>
        <v>0</v>
      </c>
      <c r="E38" s="28">
        <f>+D38*NB!$B$31</f>
        <v>0</v>
      </c>
      <c r="F38" s="26"/>
      <c r="G38" s="27">
        <f>+F38*NB!$C$31</f>
        <v>0</v>
      </c>
      <c r="H38" s="20">
        <f>+F38*NB!$C$29</f>
        <v>0</v>
      </c>
      <c r="I38" s="29">
        <f>+H38*NB!$C$31</f>
        <v>0</v>
      </c>
      <c r="J38" s="26"/>
      <c r="K38" s="27">
        <f>+J38*NB!$D$31</f>
        <v>0</v>
      </c>
      <c r="L38" s="20">
        <f>+J38*NB!$D$29</f>
        <v>0</v>
      </c>
      <c r="M38" s="28">
        <f>+L38*NB!$D$31</f>
        <v>0</v>
      </c>
      <c r="N38" s="26">
        <f t="shared" si="0"/>
        <v>0</v>
      </c>
      <c r="O38" s="27">
        <f t="shared" si="1"/>
        <v>0</v>
      </c>
      <c r="P38" s="20">
        <f t="shared" si="2"/>
        <v>0</v>
      </c>
      <c r="Q38" s="28">
        <f t="shared" si="3"/>
        <v>0</v>
      </c>
    </row>
    <row r="39" spans="1:17" ht="12.75">
      <c r="A39" s="57" t="s">
        <v>12</v>
      </c>
      <c r="B39" s="46">
        <f>+B37+B36</f>
        <v>168.5270892597285</v>
      </c>
      <c r="C39" s="47">
        <f aca="true" t="shared" si="10" ref="C39:Q39">+C37+C36</f>
        <v>5274.897893829502</v>
      </c>
      <c r="D39" s="48">
        <f t="shared" si="10"/>
        <v>186.0857356304247</v>
      </c>
      <c r="E39" s="49">
        <f t="shared" si="10"/>
        <v>5824.483525232294</v>
      </c>
      <c r="F39" s="46">
        <f t="shared" si="10"/>
        <v>355.2862345914293</v>
      </c>
      <c r="G39" s="47">
        <f t="shared" si="10"/>
        <v>11120.459142711738</v>
      </c>
      <c r="H39" s="48">
        <f t="shared" si="10"/>
        <v>400.32416425635836</v>
      </c>
      <c r="I39" s="50">
        <f t="shared" si="10"/>
        <v>12530.146341224017</v>
      </c>
      <c r="J39" s="46">
        <f t="shared" si="10"/>
        <v>426.5323683007407</v>
      </c>
      <c r="K39" s="47">
        <f t="shared" si="10"/>
        <v>13350.463127813184</v>
      </c>
      <c r="L39" s="48">
        <f t="shared" si="10"/>
        <v>490.3437385036333</v>
      </c>
      <c r="M39" s="49">
        <f t="shared" si="10"/>
        <v>15347.759015163723</v>
      </c>
      <c r="N39" s="46">
        <f t="shared" si="10"/>
        <v>950.3456921518986</v>
      </c>
      <c r="O39" s="47">
        <f t="shared" si="10"/>
        <v>29745.820164354423</v>
      </c>
      <c r="P39" s="48">
        <f t="shared" si="10"/>
        <v>1076.7536383904162</v>
      </c>
      <c r="Q39" s="49">
        <f t="shared" si="10"/>
        <v>33702.388881620034</v>
      </c>
    </row>
    <row r="40" spans="1:17" ht="15">
      <c r="A40" s="1" t="s">
        <v>13</v>
      </c>
      <c r="B40" s="26"/>
      <c r="C40" s="27">
        <f>+B40*NB!$B$31</f>
        <v>0</v>
      </c>
      <c r="D40" s="20">
        <f>+C40*NB!$B$29</f>
        <v>0</v>
      </c>
      <c r="E40" s="28">
        <f>+D40*NB!$B$31</f>
        <v>0</v>
      </c>
      <c r="F40" s="26"/>
      <c r="G40" s="27">
        <f>+F40*NB!$C$31</f>
        <v>0</v>
      </c>
      <c r="H40" s="20">
        <f>+F40*NB!$C$29</f>
        <v>0</v>
      </c>
      <c r="I40" s="29">
        <f>+H40*NB!$C$31</f>
        <v>0</v>
      </c>
      <c r="J40" s="26"/>
      <c r="K40" s="27">
        <f>+J40*NB!$D$31</f>
        <v>0</v>
      </c>
      <c r="L40" s="20">
        <f>+J40*NB!$D$29</f>
        <v>0</v>
      </c>
      <c r="M40" s="28">
        <f>+L40*NB!$D$31</f>
        <v>0</v>
      </c>
      <c r="N40" s="26">
        <f t="shared" si="0"/>
        <v>0</v>
      </c>
      <c r="O40" s="27">
        <f t="shared" si="1"/>
        <v>0</v>
      </c>
      <c r="P40" s="20">
        <f t="shared" si="2"/>
        <v>0</v>
      </c>
      <c r="Q40" s="28">
        <f t="shared" si="3"/>
        <v>0</v>
      </c>
    </row>
    <row r="41" spans="1:17" ht="12.75">
      <c r="A41" s="3" t="s">
        <v>14</v>
      </c>
      <c r="B41" s="26">
        <v>43.99272</v>
      </c>
      <c r="C41" s="27">
        <f>+B41*NB!$B$31</f>
        <v>1376.972136</v>
      </c>
      <c r="D41" s="20">
        <f>+B41*NB!$B$29</f>
        <v>48.71148549446928</v>
      </c>
      <c r="E41" s="28">
        <f>+D41*NB!$B$31</f>
        <v>1524.6694959768886</v>
      </c>
      <c r="F41" s="26">
        <v>75.75211058823528</v>
      </c>
      <c r="G41" s="27">
        <f>+F41*NB!$C$31</f>
        <v>2371.0410614117645</v>
      </c>
      <c r="H41" s="20">
        <f>+F41*NB!$C$29</f>
        <v>85.55501439365743</v>
      </c>
      <c r="I41" s="29">
        <f>+H41*NB!$C$31</f>
        <v>2677.8719505214776</v>
      </c>
      <c r="J41" s="26">
        <v>102.28226242214531</v>
      </c>
      <c r="K41" s="27">
        <f>+J41*NB!$D$31</f>
        <v>3201.434813813148</v>
      </c>
      <c r="L41" s="20">
        <f>+J41*NB!$D$29</f>
        <v>117.82873867284115</v>
      </c>
      <c r="M41" s="28">
        <f>+L41*NB!$D$31</f>
        <v>3688.039520459928</v>
      </c>
      <c r="N41" s="26">
        <f t="shared" si="0"/>
        <v>222.0270930103806</v>
      </c>
      <c r="O41" s="27">
        <f t="shared" si="1"/>
        <v>6949.448011224913</v>
      </c>
      <c r="P41" s="20">
        <f t="shared" si="2"/>
        <v>252.09523856096786</v>
      </c>
      <c r="Q41" s="28">
        <f t="shared" si="3"/>
        <v>7890.580966958294</v>
      </c>
    </row>
    <row r="42" spans="1:17" ht="12.75">
      <c r="A42" s="3" t="s">
        <v>15</v>
      </c>
      <c r="B42" s="26"/>
      <c r="C42" s="27">
        <f>+B42*NB!$B$31</f>
        <v>0</v>
      </c>
      <c r="D42" s="20">
        <f>+C42*NB!$B$29</f>
        <v>0</v>
      </c>
      <c r="E42" s="28">
        <f>+D42*NB!$B$31</f>
        <v>0</v>
      </c>
      <c r="F42" s="26"/>
      <c r="G42" s="27">
        <f>+F42*NB!$C$31</f>
        <v>0</v>
      </c>
      <c r="H42" s="20">
        <f>+F42*NB!$C$29</f>
        <v>0</v>
      </c>
      <c r="I42" s="29">
        <f>+H42*NB!$C$31</f>
        <v>0</v>
      </c>
      <c r="J42" s="26"/>
      <c r="K42" s="27">
        <f>+J42*NB!$D$31</f>
        <v>0</v>
      </c>
      <c r="L42" s="20">
        <f>+J42*NB!$D$29</f>
        <v>0</v>
      </c>
      <c r="M42" s="28">
        <f>+L42*NB!$D$31</f>
        <v>0</v>
      </c>
      <c r="N42" s="26">
        <f t="shared" si="0"/>
        <v>0</v>
      </c>
      <c r="O42" s="27">
        <f t="shared" si="1"/>
        <v>0</v>
      </c>
      <c r="P42" s="20">
        <f t="shared" si="2"/>
        <v>0</v>
      </c>
      <c r="Q42" s="28">
        <f t="shared" si="3"/>
        <v>0</v>
      </c>
    </row>
    <row r="43" spans="1:17" ht="12.75">
      <c r="A43" s="3" t="s">
        <v>16</v>
      </c>
      <c r="B43" s="26">
        <v>7.0557867365158895</v>
      </c>
      <c r="C43" s="27">
        <f>+B43*NB!$B$31</f>
        <v>220.84612485294736</v>
      </c>
      <c r="D43" s="20">
        <f>+B43*NB!$B$29</f>
        <v>7.812607478416031</v>
      </c>
      <c r="E43" s="28">
        <f>+D43*NB!$B$31</f>
        <v>244.53461407442177</v>
      </c>
      <c r="F43" s="26">
        <v>9.037248414809786</v>
      </c>
      <c r="G43" s="27">
        <f>+F43*NB!$C$31</f>
        <v>282.8658753835463</v>
      </c>
      <c r="H43" s="20">
        <f>+F43*NB!$C$29</f>
        <v>10.206737636801746</v>
      </c>
      <c r="I43" s="29">
        <f>+H43*NB!$C$31</f>
        <v>319.4708880318947</v>
      </c>
      <c r="J43" s="26">
        <v>8.766669588146096</v>
      </c>
      <c r="K43" s="27">
        <f>+J43*NB!$D$31</f>
        <v>274.3967581089728</v>
      </c>
      <c r="L43" s="20">
        <f>+J43*NB!$D$29</f>
        <v>10.099166712498931</v>
      </c>
      <c r="M43" s="28">
        <f>+L43*NB!$D$31</f>
        <v>316.10391810121655</v>
      </c>
      <c r="N43" s="26">
        <f t="shared" si="0"/>
        <v>24.859704739471773</v>
      </c>
      <c r="O43" s="27">
        <f t="shared" si="1"/>
        <v>778.1087583454664</v>
      </c>
      <c r="P43" s="20">
        <f t="shared" si="2"/>
        <v>28.11851182771671</v>
      </c>
      <c r="Q43" s="28">
        <f t="shared" si="3"/>
        <v>880.109420207533</v>
      </c>
    </row>
    <row r="44" spans="1:17" ht="12.75">
      <c r="A44" s="3" t="s">
        <v>17</v>
      </c>
      <c r="B44" s="26">
        <v>0</v>
      </c>
      <c r="C44" s="27">
        <f>+B44*NB!$B$31</f>
        <v>0</v>
      </c>
      <c r="D44" s="20">
        <f>+C44*NB!$B$29</f>
        <v>0</v>
      </c>
      <c r="E44" s="28">
        <f>+D44*NB!$B$31</f>
        <v>0</v>
      </c>
      <c r="F44" s="26">
        <v>0</v>
      </c>
      <c r="G44" s="27">
        <f>+F44*NB!$C$31</f>
        <v>0</v>
      </c>
      <c r="H44" s="20">
        <f>+F44*NB!$C$29</f>
        <v>0</v>
      </c>
      <c r="I44" s="29">
        <f>+H44*NB!$C$31</f>
        <v>0</v>
      </c>
      <c r="J44" s="26">
        <v>0</v>
      </c>
      <c r="K44" s="27">
        <f>+J44*NB!$D$31</f>
        <v>0</v>
      </c>
      <c r="L44" s="20">
        <f>+J44*NB!$D$29</f>
        <v>0</v>
      </c>
      <c r="M44" s="28">
        <f>+L44*NB!$D$31</f>
        <v>0</v>
      </c>
      <c r="N44" s="26">
        <f t="shared" si="0"/>
        <v>0</v>
      </c>
      <c r="O44" s="27">
        <f t="shared" si="1"/>
        <v>0</v>
      </c>
      <c r="P44" s="20">
        <f t="shared" si="2"/>
        <v>0</v>
      </c>
      <c r="Q44" s="28">
        <f t="shared" si="3"/>
        <v>0</v>
      </c>
    </row>
    <row r="45" spans="1:17" ht="12.75">
      <c r="A45" s="4" t="s">
        <v>18</v>
      </c>
      <c r="B45" s="35">
        <f aca="true" t="shared" si="11" ref="B45:Q45">+B44+B43+B42+B41</f>
        <v>51.04850673651589</v>
      </c>
      <c r="C45" s="36">
        <f t="shared" si="11"/>
        <v>1597.8182608529473</v>
      </c>
      <c r="D45" s="37">
        <f t="shared" si="11"/>
        <v>56.52409297288531</v>
      </c>
      <c r="E45" s="38">
        <f t="shared" si="11"/>
        <v>1769.2041100513104</v>
      </c>
      <c r="F45" s="35">
        <f t="shared" si="11"/>
        <v>84.78935900304506</v>
      </c>
      <c r="G45" s="36">
        <f t="shared" si="11"/>
        <v>2653.9069367953107</v>
      </c>
      <c r="H45" s="37">
        <f t="shared" si="11"/>
        <v>95.76175203045918</v>
      </c>
      <c r="I45" s="39">
        <f t="shared" si="11"/>
        <v>2997.3428385533725</v>
      </c>
      <c r="J45" s="35">
        <f t="shared" si="11"/>
        <v>111.04893201029141</v>
      </c>
      <c r="K45" s="36">
        <f t="shared" si="11"/>
        <v>3475.831571922121</v>
      </c>
      <c r="L45" s="37">
        <f t="shared" si="11"/>
        <v>127.92790538534008</v>
      </c>
      <c r="M45" s="38">
        <f t="shared" si="11"/>
        <v>4004.1434385611446</v>
      </c>
      <c r="N45" s="35">
        <f t="shared" si="11"/>
        <v>246.88679774985238</v>
      </c>
      <c r="O45" s="36">
        <f t="shared" si="11"/>
        <v>7727.556769570379</v>
      </c>
      <c r="P45" s="37">
        <f t="shared" si="11"/>
        <v>280.21375038868456</v>
      </c>
      <c r="Q45" s="38">
        <f t="shared" si="11"/>
        <v>8770.690387165827</v>
      </c>
    </row>
    <row r="46" spans="1:17" ht="15">
      <c r="A46" s="58" t="s">
        <v>19</v>
      </c>
      <c r="B46" s="59"/>
      <c r="C46" s="60">
        <f>+B46*NB!$B$31</f>
        <v>0</v>
      </c>
      <c r="D46" s="61">
        <f>+C46*NB!$B$29</f>
        <v>0</v>
      </c>
      <c r="E46" s="62">
        <f>+D46*NB!$B$31</f>
        <v>0</v>
      </c>
      <c r="F46" s="59"/>
      <c r="G46" s="60">
        <f>+F46*NB!$C$31</f>
        <v>0</v>
      </c>
      <c r="H46" s="61">
        <f>+F46*NB!$C$29</f>
        <v>0</v>
      </c>
      <c r="I46" s="63">
        <f>+H46*NB!$C$31</f>
        <v>0</v>
      </c>
      <c r="J46" s="59"/>
      <c r="K46" s="60">
        <f>+J46*NB!$D$31</f>
        <v>0</v>
      </c>
      <c r="L46" s="61">
        <f>+J46*NB!$D$29</f>
        <v>0</v>
      </c>
      <c r="M46" s="62">
        <f>+L46*NB!$D$31</f>
        <v>0</v>
      </c>
      <c r="N46" s="59">
        <f t="shared" si="0"/>
        <v>0</v>
      </c>
      <c r="O46" s="60">
        <f t="shared" si="1"/>
        <v>0</v>
      </c>
      <c r="P46" s="61">
        <f t="shared" si="2"/>
        <v>0</v>
      </c>
      <c r="Q46" s="62">
        <f t="shared" si="3"/>
        <v>0</v>
      </c>
    </row>
    <row r="47" spans="1:17" ht="15">
      <c r="A47" s="45" t="s">
        <v>20</v>
      </c>
      <c r="B47" s="46">
        <f>+B25</f>
        <v>300.1</v>
      </c>
      <c r="C47" s="47">
        <f aca="true" t="shared" si="12" ref="C47:Q47">+C25</f>
        <v>9393.130000000001</v>
      </c>
      <c r="D47" s="48">
        <f t="shared" si="12"/>
        <v>332.2894514567463</v>
      </c>
      <c r="E47" s="49">
        <f t="shared" si="12"/>
        <v>10400.65983059616</v>
      </c>
      <c r="F47" s="46">
        <f t="shared" si="12"/>
        <v>269.55</v>
      </c>
      <c r="G47" s="47">
        <f t="shared" si="12"/>
        <v>8436.915</v>
      </c>
      <c r="H47" s="48">
        <f t="shared" si="12"/>
        <v>304.4318362977983</v>
      </c>
      <c r="I47" s="50">
        <f t="shared" si="12"/>
        <v>9528.716476121088</v>
      </c>
      <c r="J47" s="46">
        <f t="shared" si="12"/>
        <v>176.65</v>
      </c>
      <c r="K47" s="47">
        <f t="shared" si="12"/>
        <v>5529.145</v>
      </c>
      <c r="L47" s="48">
        <f t="shared" si="12"/>
        <v>203.50006143441365</v>
      </c>
      <c r="M47" s="49">
        <f t="shared" si="12"/>
        <v>6369.551922897147</v>
      </c>
      <c r="N47" s="46">
        <f t="shared" si="12"/>
        <v>746.3000000000001</v>
      </c>
      <c r="O47" s="47">
        <f t="shared" si="12"/>
        <v>23359.190000000002</v>
      </c>
      <c r="P47" s="48">
        <f t="shared" si="12"/>
        <v>840.2213491889582</v>
      </c>
      <c r="Q47" s="49">
        <f t="shared" si="12"/>
        <v>26298.928229614394</v>
      </c>
    </row>
    <row r="48" spans="1:17" ht="28.5" thickBot="1">
      <c r="A48" s="7" t="s">
        <v>23</v>
      </c>
      <c r="B48" s="40">
        <f aca="true" t="shared" si="13" ref="B48:Q48">+B47+B45+B39+B34</f>
        <v>619.7276178794388</v>
      </c>
      <c r="C48" s="41">
        <f t="shared" si="13"/>
        <v>19397.474439626436</v>
      </c>
      <c r="D48" s="42">
        <f t="shared" si="13"/>
        <v>685.3647967426375</v>
      </c>
      <c r="E48" s="43">
        <f t="shared" si="13"/>
        <v>21451.91813804456</v>
      </c>
      <c r="F48" s="40">
        <f t="shared" si="13"/>
        <v>1102.1253745900292</v>
      </c>
      <c r="G48" s="41">
        <f t="shared" si="13"/>
        <v>34496.52422466791</v>
      </c>
      <c r="H48" s="42">
        <f t="shared" si="13"/>
        <v>1242.53625551116</v>
      </c>
      <c r="I48" s="44">
        <f t="shared" si="13"/>
        <v>38891.38479749931</v>
      </c>
      <c r="J48" s="40">
        <f t="shared" si="13"/>
        <v>1196.7778055567542</v>
      </c>
      <c r="K48" s="41">
        <f t="shared" si="13"/>
        <v>37459.145313926405</v>
      </c>
      <c r="L48" s="42">
        <f t="shared" si="13"/>
        <v>1376.065959873396</v>
      </c>
      <c r="M48" s="43">
        <f t="shared" si="13"/>
        <v>43070.86454403729</v>
      </c>
      <c r="N48" s="40">
        <f t="shared" si="13"/>
        <v>2918.6307980262222</v>
      </c>
      <c r="O48" s="41">
        <f t="shared" si="13"/>
        <v>91353.14397822076</v>
      </c>
      <c r="P48" s="42">
        <f t="shared" si="13"/>
        <v>3303.967012127194</v>
      </c>
      <c r="Q48" s="43">
        <f t="shared" si="13"/>
        <v>103414.16747958117</v>
      </c>
    </row>
    <row r="49" ht="13.5" thickTop="1"/>
  </sheetData>
  <mergeCells count="14">
    <mergeCell ref="J4:K4"/>
    <mergeCell ref="L4:M4"/>
    <mergeCell ref="N4:O4"/>
    <mergeCell ref="P4:Q4"/>
    <mergeCell ref="A1:N1"/>
    <mergeCell ref="B3:E3"/>
    <mergeCell ref="F3:I3"/>
    <mergeCell ref="J3:M3"/>
    <mergeCell ref="N3:Q3"/>
    <mergeCell ref="A3:A5"/>
    <mergeCell ref="B4:C4"/>
    <mergeCell ref="D4:E4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3"/>
  <sheetViews>
    <sheetView tabSelected="1" zoomScale="80" zoomScaleNormal="80" workbookViewId="0" topLeftCell="A1">
      <selection activeCell="H31" sqref="H31"/>
    </sheetView>
  </sheetViews>
  <sheetFormatPr defaultColWidth="9.125" defaultRowHeight="12.75"/>
  <cols>
    <col min="1" max="1" width="39.75390625" style="0" customWidth="1"/>
    <col min="2" max="2" width="11.125" style="0" customWidth="1"/>
    <col min="3" max="8" width="11.375" style="0" bestFit="1" customWidth="1"/>
    <col min="9" max="9" width="9.875" style="0" customWidth="1"/>
    <col min="15" max="15" width="9.75390625" style="0" customWidth="1"/>
    <col min="17" max="17" width="9.75390625" style="0" customWidth="1"/>
  </cols>
  <sheetData>
    <row r="1" spans="1:17" ht="15.75">
      <c r="A1" s="125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ht="13.5" thickBot="1"/>
    <row r="3" spans="1:17" ht="15.75">
      <c r="A3" s="72"/>
      <c r="B3" s="122">
        <v>2004</v>
      </c>
      <c r="C3" s="123"/>
      <c r="D3" s="123"/>
      <c r="E3" s="124"/>
      <c r="F3" s="122">
        <v>2005</v>
      </c>
      <c r="G3" s="123"/>
      <c r="H3" s="123"/>
      <c r="I3" s="124"/>
      <c r="J3" s="122">
        <v>2006</v>
      </c>
      <c r="K3" s="123"/>
      <c r="L3" s="123"/>
      <c r="M3" s="124"/>
      <c r="N3" s="122" t="s">
        <v>25</v>
      </c>
      <c r="O3" s="123"/>
      <c r="P3" s="123"/>
      <c r="Q3" s="124"/>
    </row>
    <row r="4" spans="1:17" ht="12.75">
      <c r="A4" s="76"/>
      <c r="B4" s="120" t="s">
        <v>28</v>
      </c>
      <c r="C4" s="117"/>
      <c r="D4" s="118" t="s">
        <v>29</v>
      </c>
      <c r="E4" s="121"/>
      <c r="F4" s="120" t="s">
        <v>28</v>
      </c>
      <c r="G4" s="117"/>
      <c r="H4" s="118" t="s">
        <v>29</v>
      </c>
      <c r="I4" s="121"/>
      <c r="J4" s="120" t="s">
        <v>28</v>
      </c>
      <c r="K4" s="117"/>
      <c r="L4" s="118" t="s">
        <v>29</v>
      </c>
      <c r="M4" s="121"/>
      <c r="N4" s="120" t="s">
        <v>28</v>
      </c>
      <c r="O4" s="117"/>
      <c r="P4" s="118" t="s">
        <v>29</v>
      </c>
      <c r="Q4" s="121"/>
    </row>
    <row r="5" spans="1:17" ht="13.5" thickBot="1">
      <c r="A5" s="73"/>
      <c r="B5" s="82" t="s">
        <v>26</v>
      </c>
      <c r="C5" s="79" t="s">
        <v>27</v>
      </c>
      <c r="D5" s="85" t="s">
        <v>26</v>
      </c>
      <c r="E5" s="86" t="s">
        <v>27</v>
      </c>
      <c r="F5" s="83" t="s">
        <v>26</v>
      </c>
      <c r="G5" s="78" t="s">
        <v>27</v>
      </c>
      <c r="H5" s="79" t="s">
        <v>26</v>
      </c>
      <c r="I5" s="80" t="s">
        <v>27</v>
      </c>
      <c r="J5" s="83" t="s">
        <v>26</v>
      </c>
      <c r="K5" s="78" t="s">
        <v>27</v>
      </c>
      <c r="L5" s="79" t="s">
        <v>26</v>
      </c>
      <c r="M5" s="80" t="s">
        <v>27</v>
      </c>
      <c r="N5" s="83" t="s">
        <v>26</v>
      </c>
      <c r="O5" s="78" t="s">
        <v>27</v>
      </c>
      <c r="P5" s="79" t="s">
        <v>26</v>
      </c>
      <c r="Q5" s="80" t="s">
        <v>27</v>
      </c>
    </row>
    <row r="6" spans="1:17" ht="12.75">
      <c r="A6" s="72"/>
      <c r="B6" s="100"/>
      <c r="C6" s="101"/>
      <c r="D6" s="69"/>
      <c r="E6" s="102"/>
      <c r="F6" s="100"/>
      <c r="G6" s="101"/>
      <c r="H6" s="69"/>
      <c r="I6" s="102"/>
      <c r="J6" s="100"/>
      <c r="K6" s="101"/>
      <c r="L6" s="69"/>
      <c r="M6" s="102"/>
      <c r="N6" s="100"/>
      <c r="O6" s="101"/>
      <c r="P6" s="69"/>
      <c r="Q6" s="102"/>
    </row>
    <row r="7" spans="1:17" ht="12.75">
      <c r="A7" s="76" t="s">
        <v>33</v>
      </c>
      <c r="B7" s="87">
        <v>181.4506856506776</v>
      </c>
      <c r="C7" s="20">
        <f>+B7*$B$31</f>
        <v>5679.406460866209</v>
      </c>
      <c r="D7" s="29">
        <f>+B7*$B$29</f>
        <v>200.9135248294374</v>
      </c>
      <c r="E7" s="88">
        <f aca="true" t="shared" si="0" ref="E7:E21">+D7*$B$31</f>
        <v>6288.59332716139</v>
      </c>
      <c r="F7" s="87">
        <v>153.21045862791033</v>
      </c>
      <c r="G7" s="20">
        <f>+F7*$C$31</f>
        <v>4795.487355053593</v>
      </c>
      <c r="H7" s="29">
        <f>+F7*$C$29</f>
        <v>173.03706644452828</v>
      </c>
      <c r="I7" s="88">
        <f aca="true" t="shared" si="1" ref="I7:I21">+H7*$C$31</f>
        <v>5416.060179713735</v>
      </c>
      <c r="J7" s="87">
        <v>97.68772224850339</v>
      </c>
      <c r="K7" s="20">
        <f>+J7*$D$31</f>
        <v>3057.6257063781563</v>
      </c>
      <c r="L7" s="29">
        <f>+J7*$D$29</f>
        <v>112.53584760236839</v>
      </c>
      <c r="M7" s="88">
        <f aca="true" t="shared" si="2" ref="M7:M21">+L7*$D$31</f>
        <v>3522.3720299541305</v>
      </c>
      <c r="N7" s="87">
        <f>+B7+F7+J7</f>
        <v>432.34886652709133</v>
      </c>
      <c r="O7" s="20">
        <f>+C7+G7+K7</f>
        <v>13532.519522297958</v>
      </c>
      <c r="P7" s="29">
        <f>+D7+H7+L7</f>
        <v>486.48643887633403</v>
      </c>
      <c r="Q7" s="88">
        <f>+E7+I7+M7</f>
        <v>15227.025536829256</v>
      </c>
    </row>
    <row r="8" spans="1:17" ht="12.75">
      <c r="A8" s="76" t="s">
        <v>34</v>
      </c>
      <c r="B8" s="93">
        <v>100.05202188319439</v>
      </c>
      <c r="C8" s="94">
        <f aca="true" t="shared" si="3" ref="C8:C21">+B8*$B$31</f>
        <v>3131.6282849439845</v>
      </c>
      <c r="D8" s="95">
        <f>+B8*$B$28</f>
        <v>110.46551668258124</v>
      </c>
      <c r="E8" s="96">
        <f t="shared" si="0"/>
        <v>3457.570672164793</v>
      </c>
      <c r="F8" s="93">
        <v>392.49978099555483</v>
      </c>
      <c r="G8" s="94">
        <f aca="true" t="shared" si="4" ref="G8:G21">+F8*$C$31</f>
        <v>12285.243145160866</v>
      </c>
      <c r="H8" s="95">
        <f>+F8*$C$28</f>
        <v>442.0185029265442</v>
      </c>
      <c r="I8" s="96">
        <f t="shared" si="1"/>
        <v>13835.179141600835</v>
      </c>
      <c r="J8" s="93">
        <v>482.54650524572213</v>
      </c>
      <c r="K8" s="94">
        <f aca="true" t="shared" si="5" ref="K8:K21">+J8*$D$31</f>
        <v>15103.705614191103</v>
      </c>
      <c r="L8" s="95">
        <f>+J8*$D$28</f>
        <v>554.294254550009</v>
      </c>
      <c r="M8" s="96">
        <f t="shared" si="2"/>
        <v>17349.41016741528</v>
      </c>
      <c r="N8" s="93">
        <f aca="true" t="shared" si="6" ref="N8:N15">+B8+F8+J8</f>
        <v>975.0983081244713</v>
      </c>
      <c r="O8" s="94">
        <f aca="true" t="shared" si="7" ref="O8:O15">+C8+G8+K8</f>
        <v>30520.577044295955</v>
      </c>
      <c r="P8" s="95">
        <f aca="true" t="shared" si="8" ref="P8:P15">+D8+H8+L8</f>
        <v>1106.7782741591345</v>
      </c>
      <c r="Q8" s="96">
        <f aca="true" t="shared" si="9" ref="Q8:Q15">+E8+I8+M8</f>
        <v>34642.159981180914</v>
      </c>
    </row>
    <row r="9" spans="1:17" ht="13.5" customHeight="1">
      <c r="A9" s="76" t="s">
        <v>35</v>
      </c>
      <c r="B9" s="87">
        <f>SUM(B10:B11)</f>
        <v>168.5270892597285</v>
      </c>
      <c r="C9" s="20">
        <f t="shared" si="3"/>
        <v>5274.897893829502</v>
      </c>
      <c r="D9" s="29">
        <f>+D10+D11</f>
        <v>186.0857356304247</v>
      </c>
      <c r="E9" s="88">
        <f t="shared" si="0"/>
        <v>5824.483525232293</v>
      </c>
      <c r="F9" s="87">
        <f>SUM(F10:F11)</f>
        <v>355.2862345914293</v>
      </c>
      <c r="G9" s="20">
        <f>+F9*$B$31</f>
        <v>11120.459142711738</v>
      </c>
      <c r="H9" s="29">
        <f>+H10+H11</f>
        <v>400.32416425635836</v>
      </c>
      <c r="I9" s="88">
        <f>+H9*$B$31</f>
        <v>12530.146341224017</v>
      </c>
      <c r="J9" s="87">
        <f>SUM(J10:J11)</f>
        <v>426.5323683007407</v>
      </c>
      <c r="K9" s="20">
        <f>+J9*$B$31</f>
        <v>13350.463127813184</v>
      </c>
      <c r="L9" s="29">
        <f>+L10+L11</f>
        <v>490.3437385036333</v>
      </c>
      <c r="M9" s="88">
        <f>+L9*$B$31</f>
        <v>15347.759015163721</v>
      </c>
      <c r="N9" s="87">
        <f t="shared" si="6"/>
        <v>950.3456921518986</v>
      </c>
      <c r="O9" s="20">
        <f t="shared" si="7"/>
        <v>29745.820164354423</v>
      </c>
      <c r="P9" s="29">
        <f t="shared" si="8"/>
        <v>1076.7536383904162</v>
      </c>
      <c r="Q9" s="88">
        <f t="shared" si="9"/>
        <v>33702.388881620034</v>
      </c>
    </row>
    <row r="10" spans="1:17" ht="11.25" customHeight="1" hidden="1">
      <c r="A10" s="99" t="s">
        <v>47</v>
      </c>
      <c r="B10" s="87">
        <f>+CAPA!B36</f>
        <v>162.80308925972852</v>
      </c>
      <c r="C10" s="20">
        <f t="shared" si="3"/>
        <v>5095.736693829503</v>
      </c>
      <c r="D10" s="95">
        <f>+B10*$B$28</f>
        <v>179.74776555332235</v>
      </c>
      <c r="E10" s="88">
        <f t="shared" si="0"/>
        <v>5626.10506181899</v>
      </c>
      <c r="F10" s="87">
        <f>+CAPA!F36</f>
        <v>289.2947051796646</v>
      </c>
      <c r="G10" s="20">
        <f>+F10*$B$31</f>
        <v>9054.924272123502</v>
      </c>
      <c r="H10" s="95">
        <f>+F10*$C$28</f>
        <v>325.79282506539676</v>
      </c>
      <c r="I10" s="88">
        <f>+H10*$B$31</f>
        <v>10197.31542454692</v>
      </c>
      <c r="J10" s="87">
        <f>+CAPA!J36</f>
        <v>308.072454805931</v>
      </c>
      <c r="K10" s="20">
        <f>+J10*$B$31</f>
        <v>9642.66783542564</v>
      </c>
      <c r="L10" s="95">
        <f>+J10*$D$28</f>
        <v>353.87841343310345</v>
      </c>
      <c r="M10" s="88">
        <f>+L10*$B$31</f>
        <v>11076.394340456138</v>
      </c>
      <c r="N10" s="87">
        <f t="shared" si="6"/>
        <v>760.1702492453242</v>
      </c>
      <c r="O10" s="20">
        <f t="shared" si="7"/>
        <v>23793.328801378644</v>
      </c>
      <c r="P10" s="29">
        <f t="shared" si="8"/>
        <v>859.4190040518225</v>
      </c>
      <c r="Q10" s="88">
        <f t="shared" si="9"/>
        <v>26899.814826822047</v>
      </c>
    </row>
    <row r="11" spans="1:17" ht="12.75" hidden="1">
      <c r="A11" s="99" t="s">
        <v>48</v>
      </c>
      <c r="B11" s="87">
        <f>+CAPA!B37</f>
        <v>5.724</v>
      </c>
      <c r="C11" s="20">
        <f t="shared" si="3"/>
        <v>179.1612</v>
      </c>
      <c r="D11" s="29">
        <f>+B11*$B$29</f>
        <v>6.337970077102352</v>
      </c>
      <c r="E11" s="88">
        <f t="shared" si="0"/>
        <v>198.37846341330362</v>
      </c>
      <c r="F11" s="87">
        <f>+CAPA!F37</f>
        <v>65.99152941176469</v>
      </c>
      <c r="G11" s="20">
        <f>+F11*$B$31</f>
        <v>2065.5348705882348</v>
      </c>
      <c r="H11" s="29">
        <f>+F11*$C$29</f>
        <v>74.53133919096157</v>
      </c>
      <c r="I11" s="88">
        <f>+H11*$B$31</f>
        <v>2332.8309166770973</v>
      </c>
      <c r="J11" s="87">
        <f>+CAPA!J37</f>
        <v>118.45991349480968</v>
      </c>
      <c r="K11" s="20">
        <f>+J11*$B$31</f>
        <v>3707.795292387543</v>
      </c>
      <c r="L11" s="29">
        <f>+J11*$D$29</f>
        <v>136.46532507052984</v>
      </c>
      <c r="M11" s="88">
        <f>+L11*$B$31</f>
        <v>4271.3646747075845</v>
      </c>
      <c r="N11" s="87">
        <f t="shared" si="6"/>
        <v>190.17544290657438</v>
      </c>
      <c r="O11" s="20">
        <f t="shared" si="7"/>
        <v>5952.4913629757775</v>
      </c>
      <c r="P11" s="29">
        <f t="shared" si="8"/>
        <v>217.3346343385938</v>
      </c>
      <c r="Q11" s="88">
        <f t="shared" si="9"/>
        <v>6802.574054797986</v>
      </c>
    </row>
    <row r="12" spans="1:17" ht="12.75">
      <c r="A12" s="76" t="s">
        <v>36</v>
      </c>
      <c r="B12" s="87">
        <v>43.99272</v>
      </c>
      <c r="C12" s="20">
        <f t="shared" si="3"/>
        <v>1376.972136</v>
      </c>
      <c r="D12" s="29">
        <f>+B12*$B$29</f>
        <v>48.71148549446928</v>
      </c>
      <c r="E12" s="88">
        <f t="shared" si="0"/>
        <v>1524.6694959768886</v>
      </c>
      <c r="F12" s="87">
        <v>75.75211058823528</v>
      </c>
      <c r="G12" s="20">
        <f t="shared" si="4"/>
        <v>2371.0410614117645</v>
      </c>
      <c r="H12" s="29">
        <f>+F12*$C$29</f>
        <v>85.55501439365743</v>
      </c>
      <c r="I12" s="88">
        <f t="shared" si="1"/>
        <v>2677.8719505214776</v>
      </c>
      <c r="J12" s="87">
        <v>102.28226242214531</v>
      </c>
      <c r="K12" s="20">
        <f t="shared" si="5"/>
        <v>3201.434813813148</v>
      </c>
      <c r="L12" s="29">
        <f>+J12*$D$29</f>
        <v>117.82873867284115</v>
      </c>
      <c r="M12" s="88">
        <f t="shared" si="2"/>
        <v>3688.039520459928</v>
      </c>
      <c r="N12" s="87">
        <f t="shared" si="6"/>
        <v>222.0270930103806</v>
      </c>
      <c r="O12" s="20">
        <f t="shared" si="7"/>
        <v>6949.448011224913</v>
      </c>
      <c r="P12" s="29">
        <f t="shared" si="8"/>
        <v>252.09523856096786</v>
      </c>
      <c r="Q12" s="88">
        <f t="shared" si="9"/>
        <v>7890.580966958294</v>
      </c>
    </row>
    <row r="13" spans="1:17" ht="12.75">
      <c r="A13" s="76" t="s">
        <v>37</v>
      </c>
      <c r="B13" s="87">
        <v>7.0557867365158895</v>
      </c>
      <c r="C13" s="20">
        <f t="shared" si="3"/>
        <v>220.84612485294736</v>
      </c>
      <c r="D13" s="29">
        <f>+B13*$B$29</f>
        <v>7.812607478416031</v>
      </c>
      <c r="E13" s="88">
        <f t="shared" si="0"/>
        <v>244.53461407442177</v>
      </c>
      <c r="F13" s="87">
        <v>9.037248414809786</v>
      </c>
      <c r="G13" s="20">
        <f t="shared" si="4"/>
        <v>282.8658753835463</v>
      </c>
      <c r="H13" s="29">
        <f>+F13*$C$29</f>
        <v>10.206737636801746</v>
      </c>
      <c r="I13" s="88">
        <f t="shared" si="1"/>
        <v>319.4708880318947</v>
      </c>
      <c r="J13" s="87">
        <v>8.766669588146096</v>
      </c>
      <c r="K13" s="20">
        <f t="shared" si="5"/>
        <v>274.3967581089728</v>
      </c>
      <c r="L13" s="29">
        <f>+J13*$D$29</f>
        <v>10.099166712498931</v>
      </c>
      <c r="M13" s="88">
        <f t="shared" si="2"/>
        <v>316.10391810121655</v>
      </c>
      <c r="N13" s="87">
        <f t="shared" si="6"/>
        <v>24.859704739471773</v>
      </c>
      <c r="O13" s="20">
        <f t="shared" si="7"/>
        <v>778.1087583454664</v>
      </c>
      <c r="P13" s="29">
        <f t="shared" si="8"/>
        <v>28.11851182771671</v>
      </c>
      <c r="Q13" s="88">
        <f t="shared" si="9"/>
        <v>880.109420207533</v>
      </c>
    </row>
    <row r="14" spans="1:17" ht="12.75">
      <c r="A14" s="76" t="s">
        <v>45</v>
      </c>
      <c r="B14" s="87">
        <v>174.7</v>
      </c>
      <c r="C14" s="20">
        <f t="shared" si="3"/>
        <v>5468.11</v>
      </c>
      <c r="D14" s="29">
        <f>+B14*$B$29</f>
        <v>193.43874431687294</v>
      </c>
      <c r="E14" s="88">
        <f t="shared" si="0"/>
        <v>6054.632697118123</v>
      </c>
      <c r="F14" s="87">
        <v>91.55</v>
      </c>
      <c r="G14" s="20">
        <f t="shared" si="4"/>
        <v>2865.515</v>
      </c>
      <c r="H14" s="29">
        <f>+F14*$C$29</f>
        <v>103.39727179767551</v>
      </c>
      <c r="I14" s="88">
        <f t="shared" si="1"/>
        <v>3236.334607267244</v>
      </c>
      <c r="J14" s="87">
        <v>91.55</v>
      </c>
      <c r="K14" s="20">
        <f t="shared" si="5"/>
        <v>2865.515</v>
      </c>
      <c r="L14" s="29">
        <f>+J14*$D$29</f>
        <v>105.46521723362903</v>
      </c>
      <c r="M14" s="88">
        <f t="shared" si="2"/>
        <v>3301.0612994125886</v>
      </c>
      <c r="N14" s="87">
        <f t="shared" si="6"/>
        <v>357.8</v>
      </c>
      <c r="O14" s="20">
        <f t="shared" si="7"/>
        <v>11199.14</v>
      </c>
      <c r="P14" s="29">
        <f t="shared" si="8"/>
        <v>402.30123334817745</v>
      </c>
      <c r="Q14" s="88">
        <f t="shared" si="9"/>
        <v>12592.028603797957</v>
      </c>
    </row>
    <row r="15" spans="1:17" ht="12.75">
      <c r="A15" s="76" t="s">
        <v>46</v>
      </c>
      <c r="B15" s="87">
        <v>125.4</v>
      </c>
      <c r="C15" s="20">
        <f t="shared" si="3"/>
        <v>3925.0200000000004</v>
      </c>
      <c r="D15" s="29">
        <f>+B15*$B$29</f>
        <v>138.85070713987332</v>
      </c>
      <c r="E15" s="88">
        <f t="shared" si="0"/>
        <v>4346.0271334780355</v>
      </c>
      <c r="F15" s="87">
        <v>178</v>
      </c>
      <c r="G15" s="20">
        <f t="shared" si="4"/>
        <v>5571.400000000001</v>
      </c>
      <c r="H15" s="29">
        <f>+F15*$C$29</f>
        <v>201.0345645001228</v>
      </c>
      <c r="I15" s="88">
        <f t="shared" si="1"/>
        <v>6292.381868853844</v>
      </c>
      <c r="J15" s="87">
        <v>85.1</v>
      </c>
      <c r="K15" s="20">
        <f t="shared" si="5"/>
        <v>2663.63</v>
      </c>
      <c r="L15" s="29">
        <f>+J15*$D$29</f>
        <v>98.0348442007846</v>
      </c>
      <c r="M15" s="88">
        <f t="shared" si="2"/>
        <v>3068.490623484558</v>
      </c>
      <c r="N15" s="87">
        <f t="shared" si="6"/>
        <v>388.5</v>
      </c>
      <c r="O15" s="20">
        <f t="shared" si="7"/>
        <v>12160.050000000003</v>
      </c>
      <c r="P15" s="29">
        <f t="shared" si="8"/>
        <v>437.92011584078074</v>
      </c>
      <c r="Q15" s="88">
        <f t="shared" si="9"/>
        <v>13706.899625816437</v>
      </c>
    </row>
    <row r="16" spans="1:17" ht="12.75">
      <c r="A16" s="77" t="s">
        <v>38</v>
      </c>
      <c r="B16" s="97">
        <f>+B7+B8+B9+B12+B13+B14+B15</f>
        <v>801.1783035301164</v>
      </c>
      <c r="C16" s="37">
        <f aca="true" t="shared" si="10" ref="C16:Q16">+C7+C8+C9+C12+C13+C14+C15</f>
        <v>25076.880900492644</v>
      </c>
      <c r="D16" s="39">
        <f t="shared" si="10"/>
        <v>886.2783215720747</v>
      </c>
      <c r="E16" s="98">
        <f t="shared" si="10"/>
        <v>27740.51146520595</v>
      </c>
      <c r="F16" s="97">
        <f t="shared" si="10"/>
        <v>1255.3358332179396</v>
      </c>
      <c r="G16" s="37">
        <f t="shared" si="10"/>
        <v>39292.01157972151</v>
      </c>
      <c r="H16" s="39">
        <f t="shared" si="10"/>
        <v>1415.5733219556885</v>
      </c>
      <c r="I16" s="98">
        <f t="shared" si="10"/>
        <v>44307.44497721305</v>
      </c>
      <c r="J16" s="97">
        <f t="shared" si="10"/>
        <v>1294.4655278052574</v>
      </c>
      <c r="K16" s="37">
        <f t="shared" si="10"/>
        <v>40516.771020304564</v>
      </c>
      <c r="L16" s="39">
        <f t="shared" si="10"/>
        <v>1488.6018074757646</v>
      </c>
      <c r="M16" s="98">
        <f t="shared" si="10"/>
        <v>46593.236573991424</v>
      </c>
      <c r="N16" s="97">
        <f t="shared" si="10"/>
        <v>3350.979664553314</v>
      </c>
      <c r="O16" s="37">
        <f t="shared" si="10"/>
        <v>104885.66350051873</v>
      </c>
      <c r="P16" s="39">
        <f t="shared" si="10"/>
        <v>3790.453451003528</v>
      </c>
      <c r="Q16" s="98">
        <f t="shared" si="10"/>
        <v>118641.19301641043</v>
      </c>
    </row>
    <row r="17" spans="1:17" ht="12.75">
      <c r="A17" s="76"/>
      <c r="B17" s="87"/>
      <c r="C17" s="20"/>
      <c r="D17" s="29"/>
      <c r="E17" s="88"/>
      <c r="F17" s="87"/>
      <c r="G17" s="20"/>
      <c r="H17" s="29"/>
      <c r="I17" s="88"/>
      <c r="J17" s="87"/>
      <c r="K17" s="20"/>
      <c r="L17" s="29"/>
      <c r="M17" s="88"/>
      <c r="N17" s="87"/>
      <c r="O17" s="20"/>
      <c r="P17" s="29"/>
      <c r="Q17" s="88"/>
    </row>
    <row r="18" spans="1:17" ht="12.75">
      <c r="A18" s="76" t="s">
        <v>39</v>
      </c>
      <c r="B18" s="87">
        <v>-66.07331636243023</v>
      </c>
      <c r="C18" s="20">
        <f t="shared" si="3"/>
        <v>-2068.0948021440663</v>
      </c>
      <c r="D18" s="29">
        <f>+B18*$B$29</f>
        <v>-73.1605</v>
      </c>
      <c r="E18" s="88">
        <f t="shared" si="0"/>
        <v>-2289.92365</v>
      </c>
      <c r="F18" s="87">
        <v>-105.19495631834704</v>
      </c>
      <c r="G18" s="20">
        <f t="shared" si="4"/>
        <v>-3292.6021327642625</v>
      </c>
      <c r="H18" s="29">
        <f>+F18*$C$29</f>
        <v>-118.80799006218169</v>
      </c>
      <c r="I18" s="88">
        <f t="shared" si="1"/>
        <v>-3718.690088946287</v>
      </c>
      <c r="J18" s="87">
        <v>-105.19495631834704</v>
      </c>
      <c r="K18" s="20">
        <f t="shared" si="5"/>
        <v>-3292.6021327642625</v>
      </c>
      <c r="L18" s="29">
        <f>+J18*$D$29</f>
        <v>-121.18414986342532</v>
      </c>
      <c r="M18" s="88">
        <f t="shared" si="2"/>
        <v>-3793.0638907252123</v>
      </c>
      <c r="N18" s="87">
        <f aca="true" t="shared" si="11" ref="N18:Q21">+B18+F18+J18</f>
        <v>-276.46322899912434</v>
      </c>
      <c r="O18" s="20">
        <f t="shared" si="11"/>
        <v>-8653.299067672591</v>
      </c>
      <c r="P18" s="29">
        <f t="shared" si="11"/>
        <v>-313.152639925607</v>
      </c>
      <c r="Q18" s="88">
        <f t="shared" si="11"/>
        <v>-9801.6776296715</v>
      </c>
    </row>
    <row r="19" spans="1:17" ht="12.75">
      <c r="A19" s="76" t="s">
        <v>40</v>
      </c>
      <c r="B19" s="87">
        <v>-74.19238995532923</v>
      </c>
      <c r="C19" s="20">
        <f t="shared" si="3"/>
        <v>-2322.221805601805</v>
      </c>
      <c r="D19" s="29">
        <f>+B19*$B$29</f>
        <v>-82.15044505338675</v>
      </c>
      <c r="E19" s="88">
        <f t="shared" si="0"/>
        <v>-2571.308930171005</v>
      </c>
      <c r="F19" s="87">
        <v>-116.15058949502333</v>
      </c>
      <c r="G19" s="20">
        <f t="shared" si="4"/>
        <v>-3635.51345119423</v>
      </c>
      <c r="H19" s="29">
        <f>+F19*$C$29</f>
        <v>-131.18136615485705</v>
      </c>
      <c r="I19" s="88">
        <f t="shared" si="1"/>
        <v>-4105.976760647026</v>
      </c>
      <c r="J19" s="87">
        <v>-118.6318777747922</v>
      </c>
      <c r="K19" s="20">
        <f t="shared" si="5"/>
        <v>-3713.177774350996</v>
      </c>
      <c r="L19" s="29">
        <f>+J19*$D$29</f>
        <v>-136.6634272020949</v>
      </c>
      <c r="M19" s="88">
        <f t="shared" si="2"/>
        <v>-4277.565271425571</v>
      </c>
      <c r="N19" s="87">
        <f t="shared" si="11"/>
        <v>-308.9748572251448</v>
      </c>
      <c r="O19" s="20">
        <f t="shared" si="11"/>
        <v>-9670.91303114703</v>
      </c>
      <c r="P19" s="29">
        <f t="shared" si="11"/>
        <v>-349.9952384103387</v>
      </c>
      <c r="Q19" s="88">
        <f t="shared" si="11"/>
        <v>-10954.850962243603</v>
      </c>
    </row>
    <row r="20" spans="1:17" ht="12.75">
      <c r="A20" s="76" t="s">
        <v>41</v>
      </c>
      <c r="B20" s="93">
        <v>-426.3391013611298</v>
      </c>
      <c r="C20" s="94">
        <f t="shared" si="3"/>
        <v>-13344.413872603363</v>
      </c>
      <c r="D20" s="95">
        <f>+B20*$B$29</f>
        <v>-472.0692639981739</v>
      </c>
      <c r="E20" s="96">
        <f t="shared" si="0"/>
        <v>-14775.767963142844</v>
      </c>
      <c r="F20" s="93">
        <v>-653.4115374265364</v>
      </c>
      <c r="G20" s="94">
        <f t="shared" si="4"/>
        <v>-20451.78112145059</v>
      </c>
      <c r="H20" s="95">
        <f>+F20*$C$29</f>
        <v>-737.967999246626</v>
      </c>
      <c r="I20" s="96">
        <f t="shared" si="1"/>
        <v>-23098.398376419394</v>
      </c>
      <c r="J20" s="93">
        <v>-670.1296193440805</v>
      </c>
      <c r="K20" s="94">
        <f t="shared" si="5"/>
        <v>-20975.05708546972</v>
      </c>
      <c r="L20" s="95">
        <f>+J20*$D$29</f>
        <v>-771.9865197030322</v>
      </c>
      <c r="M20" s="96">
        <f t="shared" si="2"/>
        <v>-24163.178066704906</v>
      </c>
      <c r="N20" s="93">
        <f t="shared" si="11"/>
        <v>-1749.8802581317466</v>
      </c>
      <c r="O20" s="94">
        <f t="shared" si="11"/>
        <v>-54771.25207952367</v>
      </c>
      <c r="P20" s="95">
        <f t="shared" si="11"/>
        <v>-1982.0237829478322</v>
      </c>
      <c r="Q20" s="96">
        <f t="shared" si="11"/>
        <v>-62037.34440626715</v>
      </c>
    </row>
    <row r="21" spans="1:17" ht="12.75">
      <c r="A21" s="76" t="s">
        <v>42</v>
      </c>
      <c r="B21" s="87">
        <v>-56.467446896373936</v>
      </c>
      <c r="C21" s="20">
        <f t="shared" si="3"/>
        <v>-1767.4310878565043</v>
      </c>
      <c r="D21" s="29">
        <f>+B21*$B$29</f>
        <v>-62.5242817539455</v>
      </c>
      <c r="E21" s="88">
        <f t="shared" si="0"/>
        <v>-1957.0100188984943</v>
      </c>
      <c r="F21" s="87">
        <v>-87.89094690145834</v>
      </c>
      <c r="G21" s="20">
        <f t="shared" si="4"/>
        <v>-2750.986638015646</v>
      </c>
      <c r="H21" s="29">
        <f>+F21*$C$29</f>
        <v>-99.2647091788657</v>
      </c>
      <c r="I21" s="88">
        <f t="shared" si="1"/>
        <v>-3106.9853972984965</v>
      </c>
      <c r="J21" s="87">
        <v>-93.44491142073178</v>
      </c>
      <c r="K21" s="20">
        <f t="shared" si="5"/>
        <v>-2924.825727468905</v>
      </c>
      <c r="L21" s="29">
        <f>+J21*$D$29</f>
        <v>-107.64814726777391</v>
      </c>
      <c r="M21" s="88">
        <f t="shared" si="2"/>
        <v>-3369.3870094813233</v>
      </c>
      <c r="N21" s="87">
        <f t="shared" si="11"/>
        <v>-237.80330521856405</v>
      </c>
      <c r="O21" s="20">
        <f t="shared" si="11"/>
        <v>-7443.243453341055</v>
      </c>
      <c r="P21" s="29">
        <f t="shared" si="11"/>
        <v>-269.4371382005851</v>
      </c>
      <c r="Q21" s="88">
        <f t="shared" si="11"/>
        <v>-8433.382425678314</v>
      </c>
    </row>
    <row r="22" spans="1:17" ht="12.75">
      <c r="A22" s="77" t="s">
        <v>43</v>
      </c>
      <c r="B22" s="97">
        <f>SUM(B18:B21)</f>
        <v>-623.0722545752633</v>
      </c>
      <c r="C22" s="37">
        <f aca="true" t="shared" si="12" ref="C22:Q22">SUM(C18:C21)</f>
        <v>-19502.16156820574</v>
      </c>
      <c r="D22" s="39">
        <f t="shared" si="12"/>
        <v>-689.9044908055062</v>
      </c>
      <c r="E22" s="98">
        <f t="shared" si="12"/>
        <v>-21594.010562212345</v>
      </c>
      <c r="F22" s="97">
        <f t="shared" si="12"/>
        <v>-962.6480301413651</v>
      </c>
      <c r="G22" s="37">
        <f t="shared" si="12"/>
        <v>-30130.883343424728</v>
      </c>
      <c r="H22" s="39">
        <f t="shared" si="12"/>
        <v>-1087.2220646425303</v>
      </c>
      <c r="I22" s="98">
        <f t="shared" si="12"/>
        <v>-34030.0506233112</v>
      </c>
      <c r="J22" s="97">
        <f t="shared" si="12"/>
        <v>-987.4013648579516</v>
      </c>
      <c r="K22" s="37">
        <f t="shared" si="12"/>
        <v>-30905.662720053886</v>
      </c>
      <c r="L22" s="39">
        <f t="shared" si="12"/>
        <v>-1137.4822440363264</v>
      </c>
      <c r="M22" s="98">
        <f t="shared" si="12"/>
        <v>-35603.19423833701</v>
      </c>
      <c r="N22" s="97">
        <f t="shared" si="12"/>
        <v>-2573.12164957458</v>
      </c>
      <c r="O22" s="37">
        <f t="shared" si="12"/>
        <v>-80538.70763168434</v>
      </c>
      <c r="P22" s="39">
        <f t="shared" si="12"/>
        <v>-2914.6087994843633</v>
      </c>
      <c r="Q22" s="98">
        <f t="shared" si="12"/>
        <v>-91227.25542386057</v>
      </c>
    </row>
    <row r="23" spans="1:17" ht="13.5" thickBot="1">
      <c r="A23" s="76"/>
      <c r="B23" s="87"/>
      <c r="C23" s="20"/>
      <c r="D23" s="29"/>
      <c r="E23" s="88"/>
      <c r="F23" s="87"/>
      <c r="G23" s="20"/>
      <c r="H23" s="29"/>
      <c r="I23" s="88"/>
      <c r="J23" s="87"/>
      <c r="K23" s="20"/>
      <c r="L23" s="29"/>
      <c r="M23" s="88"/>
      <c r="N23" s="87"/>
      <c r="O23" s="20"/>
      <c r="P23" s="29"/>
      <c r="Q23" s="88"/>
    </row>
    <row r="24" spans="1:17" ht="13.5" thickBot="1">
      <c r="A24" s="84" t="s">
        <v>44</v>
      </c>
      <c r="B24" s="89">
        <f>+B16+B22</f>
        <v>178.10604895485312</v>
      </c>
      <c r="C24" s="90">
        <f aca="true" t="shared" si="13" ref="C24:Q24">+C16+C22</f>
        <v>5574.7193322869025</v>
      </c>
      <c r="D24" s="91">
        <f t="shared" si="13"/>
        <v>196.37383076656852</v>
      </c>
      <c r="E24" s="92">
        <f t="shared" si="13"/>
        <v>6146.5009029936045</v>
      </c>
      <c r="F24" s="89">
        <f t="shared" si="13"/>
        <v>292.6878030765745</v>
      </c>
      <c r="G24" s="90">
        <f t="shared" si="13"/>
        <v>9161.128236296783</v>
      </c>
      <c r="H24" s="91">
        <f t="shared" si="13"/>
        <v>328.35125731315816</v>
      </c>
      <c r="I24" s="92">
        <f t="shared" si="13"/>
        <v>10277.394353901844</v>
      </c>
      <c r="J24" s="89">
        <f t="shared" si="13"/>
        <v>307.0641629473057</v>
      </c>
      <c r="K24" s="90">
        <f t="shared" si="13"/>
        <v>9611.108300250678</v>
      </c>
      <c r="L24" s="91">
        <f t="shared" si="13"/>
        <v>351.11956343943825</v>
      </c>
      <c r="M24" s="92">
        <f t="shared" si="13"/>
        <v>10990.042335654412</v>
      </c>
      <c r="N24" s="89">
        <f t="shared" si="13"/>
        <v>777.858014978734</v>
      </c>
      <c r="O24" s="90">
        <f t="shared" si="13"/>
        <v>24346.955868834382</v>
      </c>
      <c r="P24" s="91">
        <f t="shared" si="13"/>
        <v>875.8446515191645</v>
      </c>
      <c r="Q24" s="92">
        <f t="shared" si="13"/>
        <v>27413.93759254986</v>
      </c>
    </row>
    <row r="25" ht="12.75">
      <c r="B25" s="71"/>
    </row>
    <row r="26" ht="13.5" thickBot="1">
      <c r="B26" s="75"/>
    </row>
    <row r="27" spans="1:4" ht="13.5" thickBot="1">
      <c r="A27" s="70"/>
      <c r="B27" s="8">
        <v>2004</v>
      </c>
      <c r="C27" s="16">
        <v>2005</v>
      </c>
      <c r="D27" s="9">
        <v>2006</v>
      </c>
    </row>
    <row r="28" spans="1:4" ht="12.75">
      <c r="A28" s="72" t="s">
        <v>31</v>
      </c>
      <c r="B28" s="10">
        <v>1.1040808032</v>
      </c>
      <c r="C28" s="17">
        <v>1.126162419264</v>
      </c>
      <c r="D28" s="11">
        <v>1.1486856676492798</v>
      </c>
    </row>
    <row r="29" spans="1:4" ht="13.5" thickBot="1">
      <c r="A29" s="73" t="s">
        <v>32</v>
      </c>
      <c r="B29" s="12">
        <v>1.1072624173833598</v>
      </c>
      <c r="C29" s="108">
        <v>1.129407665731027</v>
      </c>
      <c r="D29" s="13">
        <v>1.1519958190456476</v>
      </c>
    </row>
    <row r="30" ht="13.5" thickBot="1"/>
    <row r="31" spans="1:4" ht="13.5" thickBot="1">
      <c r="A31" s="19" t="s">
        <v>30</v>
      </c>
      <c r="B31" s="14">
        <v>31.3</v>
      </c>
      <c r="C31" s="18">
        <v>31.3</v>
      </c>
      <c r="D31" s="15">
        <v>31.3</v>
      </c>
    </row>
    <row r="32" spans="1:2" ht="12.75">
      <c r="A32" s="74"/>
      <c r="B32" s="74"/>
    </row>
    <row r="33" spans="1:2" ht="12.75">
      <c r="A33" s="74"/>
      <c r="B33" s="74"/>
    </row>
    <row r="34" spans="1:9" ht="12.75">
      <c r="A34" s="10"/>
      <c r="B34" s="104"/>
      <c r="C34" s="105"/>
      <c r="D34" s="105"/>
      <c r="E34" s="105"/>
      <c r="F34" s="105"/>
      <c r="G34" s="106"/>
      <c r="H34" s="105"/>
      <c r="I34" s="103"/>
    </row>
    <row r="35" spans="1:8" ht="15.75">
      <c r="A35" s="81"/>
      <c r="B35" s="104"/>
      <c r="C35" s="107"/>
      <c r="D35" s="107"/>
      <c r="E35" s="107"/>
      <c r="F35" s="107"/>
      <c r="G35" s="107"/>
      <c r="H35" s="107"/>
    </row>
    <row r="36" spans="1:2" ht="12.75">
      <c r="A36" s="10"/>
      <c r="B36" s="10"/>
    </row>
    <row r="37" spans="1:2" ht="12.75">
      <c r="A37" s="10"/>
      <c r="B37" s="10"/>
    </row>
    <row r="38" spans="1:2" ht="12.75">
      <c r="A38" s="10"/>
      <c r="B38" s="10"/>
    </row>
    <row r="39" spans="1:2" ht="12.75">
      <c r="A39" s="10"/>
      <c r="B39" s="10"/>
    </row>
    <row r="40" spans="1:2" ht="12.75">
      <c r="A40" s="10"/>
      <c r="B40" s="10"/>
    </row>
    <row r="41" spans="1:2" ht="12.75">
      <c r="A41" s="10"/>
      <c r="B41" s="10"/>
    </row>
    <row r="42" spans="1:2" ht="12.75">
      <c r="A42" s="10"/>
      <c r="B42" s="10"/>
    </row>
    <row r="43" spans="1:2" ht="12.75">
      <c r="A43" s="74"/>
      <c r="B43" s="74"/>
    </row>
    <row r="44" spans="1:2" ht="12.75">
      <c r="A44" s="10"/>
      <c r="B44" s="10"/>
    </row>
    <row r="45" spans="1:2" ht="12.75">
      <c r="A45" s="10"/>
      <c r="B45" s="10"/>
    </row>
    <row r="46" spans="1:2" ht="12.75">
      <c r="A46" s="10"/>
      <c r="B46" s="10"/>
    </row>
    <row r="47" spans="1:2" ht="12.75">
      <c r="A47" s="10"/>
      <c r="B47" s="10"/>
    </row>
    <row r="48" spans="1:2" ht="12.75">
      <c r="A48" s="10"/>
      <c r="B48" s="10"/>
    </row>
    <row r="49" spans="1:2" ht="12.75">
      <c r="A49" s="74"/>
      <c r="B49" s="74"/>
    </row>
    <row r="50" spans="1:2" ht="12.75">
      <c r="A50" s="10"/>
      <c r="B50" s="10"/>
    </row>
    <row r="51" spans="1:2" ht="12.75">
      <c r="A51" s="74"/>
      <c r="B51" s="74"/>
    </row>
    <row r="52" spans="1:2" ht="12.75">
      <c r="A52" s="74"/>
      <c r="B52" s="74"/>
    </row>
    <row r="53" spans="1:2" ht="12.75">
      <c r="A53" s="74"/>
      <c r="B53" s="74"/>
    </row>
    <row r="54" spans="1:2" ht="12.75">
      <c r="A54" s="74"/>
      <c r="B54" s="74"/>
    </row>
    <row r="55" spans="1:2" ht="12.75">
      <c r="A55" s="74"/>
      <c r="B55" s="74"/>
    </row>
    <row r="56" spans="1:2" ht="12.75">
      <c r="A56" s="74"/>
      <c r="B56" s="74"/>
    </row>
    <row r="57" spans="1:2" ht="12.75">
      <c r="A57" s="10"/>
      <c r="B57" s="10"/>
    </row>
    <row r="58" spans="1:2" ht="15.75">
      <c r="A58" s="81"/>
      <c r="B58" s="10"/>
    </row>
    <row r="59" spans="1:2" ht="12.75">
      <c r="A59" s="10"/>
      <c r="B59" s="10"/>
    </row>
    <row r="60" spans="1:2" ht="12.75">
      <c r="A60" s="10"/>
      <c r="B60" s="10"/>
    </row>
    <row r="61" spans="1:2" ht="12.75">
      <c r="A61" s="10"/>
      <c r="B61" s="10"/>
    </row>
    <row r="62" spans="1:2" ht="12.75">
      <c r="A62" s="10"/>
      <c r="B62" s="10"/>
    </row>
    <row r="63" spans="1:2" ht="12.75">
      <c r="A63" s="10"/>
      <c r="B63" s="10"/>
    </row>
    <row r="64" spans="1:2" ht="12.75">
      <c r="A64" s="10"/>
      <c r="B64" s="10"/>
    </row>
    <row r="65" spans="1:2" ht="12.75">
      <c r="A65" s="10"/>
      <c r="B65" s="10"/>
    </row>
    <row r="66" spans="1:2" ht="12.75">
      <c r="A66" s="74"/>
      <c r="B66" s="74"/>
    </row>
    <row r="67" spans="1:2" ht="12.75">
      <c r="A67" s="10"/>
      <c r="B67" s="10"/>
    </row>
    <row r="68" spans="1:2" ht="12.75">
      <c r="A68" s="10"/>
      <c r="B68" s="10"/>
    </row>
    <row r="69" spans="1:2" ht="12.75">
      <c r="A69" s="10"/>
      <c r="B69" s="10"/>
    </row>
    <row r="70" spans="1:2" ht="12.75">
      <c r="A70" s="10"/>
      <c r="B70" s="10"/>
    </row>
    <row r="71" spans="1:2" ht="12.75">
      <c r="A71" s="10"/>
      <c r="B71" s="10"/>
    </row>
    <row r="72" spans="1:2" ht="12.75">
      <c r="A72" s="74"/>
      <c r="B72" s="74"/>
    </row>
    <row r="73" spans="1:2" ht="12.75">
      <c r="A73" s="10"/>
      <c r="B73" s="10"/>
    </row>
    <row r="74" spans="1:2" ht="12.75">
      <c r="A74" s="74"/>
      <c r="B74" s="74"/>
    </row>
    <row r="75" spans="1:2" ht="12.75">
      <c r="A75" s="10"/>
      <c r="B75" s="10"/>
    </row>
    <row r="76" spans="1:2" ht="12.75">
      <c r="A76" s="10"/>
      <c r="B76" s="10"/>
    </row>
    <row r="77" spans="1:2" ht="12.75">
      <c r="A77" s="10"/>
      <c r="B77" s="10"/>
    </row>
    <row r="78" spans="1:2" ht="12.75">
      <c r="A78" s="10"/>
      <c r="B78" s="10"/>
    </row>
    <row r="79" spans="1:2" ht="12.75">
      <c r="A79" s="10"/>
      <c r="B79" s="10"/>
    </row>
    <row r="80" spans="1:2" ht="12.75">
      <c r="A80" s="10"/>
      <c r="B80" s="10"/>
    </row>
    <row r="81" spans="1:2" ht="12.75">
      <c r="A81" s="10"/>
      <c r="B81" s="10"/>
    </row>
    <row r="82" spans="1:2" ht="12.75">
      <c r="A82" s="10"/>
      <c r="B82" s="10"/>
    </row>
    <row r="83" spans="1:2" ht="12.75">
      <c r="A83" s="10"/>
      <c r="B83" s="10"/>
    </row>
    <row r="84" spans="1:2" ht="12.75">
      <c r="A84" s="10"/>
      <c r="B84" s="10"/>
    </row>
    <row r="85" spans="1:2" ht="12.75">
      <c r="A85" s="10"/>
      <c r="B85" s="10"/>
    </row>
    <row r="86" spans="1:2" ht="12.75">
      <c r="A86" s="10"/>
      <c r="B86" s="10"/>
    </row>
    <row r="87" spans="1:2" ht="12.75">
      <c r="A87" s="10"/>
      <c r="B87" s="10"/>
    </row>
    <row r="88" spans="1:2" ht="12.75">
      <c r="A88" s="10"/>
      <c r="B88" s="10"/>
    </row>
    <row r="89" spans="1:2" ht="12.75">
      <c r="A89" s="10"/>
      <c r="B89" s="10"/>
    </row>
    <row r="90" spans="1:2" ht="12.75">
      <c r="A90" s="10"/>
      <c r="B90" s="10"/>
    </row>
    <row r="91" spans="1:2" ht="12.75">
      <c r="A91" s="10"/>
      <c r="B91" s="10"/>
    </row>
    <row r="92" spans="1:2" ht="12.75">
      <c r="A92" s="10"/>
      <c r="B92" s="10"/>
    </row>
    <row r="93" spans="1:2" ht="12.75">
      <c r="A93" s="10"/>
      <c r="B93" s="10"/>
    </row>
    <row r="94" spans="1:2" ht="12.75">
      <c r="A94" s="10"/>
      <c r="B94" s="10"/>
    </row>
    <row r="95" spans="1:2" ht="12.75">
      <c r="A95" s="10"/>
      <c r="B95" s="10"/>
    </row>
    <row r="96" spans="1:2" ht="12.75">
      <c r="A96" s="10"/>
      <c r="B96" s="10"/>
    </row>
    <row r="97" spans="1:2" ht="12.75">
      <c r="A97" s="10"/>
      <c r="B97" s="10"/>
    </row>
    <row r="98" spans="1:2" ht="12.75">
      <c r="A98" s="10"/>
      <c r="B98" s="10"/>
    </row>
    <row r="99" spans="1:2" ht="12.75">
      <c r="A99" s="10"/>
      <c r="B99" s="10"/>
    </row>
    <row r="100" spans="1:2" ht="12.75">
      <c r="A100" s="10"/>
      <c r="B100" s="10"/>
    </row>
    <row r="101" spans="1:2" ht="12.75">
      <c r="A101" s="10"/>
      <c r="B101" s="10"/>
    </row>
    <row r="102" spans="1:2" ht="12.75">
      <c r="A102" s="10"/>
      <c r="B102" s="10"/>
    </row>
    <row r="103" spans="1:2" ht="12.75">
      <c r="A103" s="10"/>
      <c r="B103" s="10"/>
    </row>
    <row r="104" spans="1:2" ht="12.75">
      <c r="A104" s="10"/>
      <c r="B104" s="10"/>
    </row>
    <row r="105" spans="1:2" ht="12.75">
      <c r="A105" s="10"/>
      <c r="B105" s="10"/>
    </row>
    <row r="106" spans="1:2" ht="12.75">
      <c r="A106" s="10"/>
      <c r="B106" s="10"/>
    </row>
    <row r="107" spans="1:2" ht="12.75">
      <c r="A107" s="10"/>
      <c r="B107" s="10"/>
    </row>
    <row r="108" spans="1:2" ht="12.75">
      <c r="A108" s="10"/>
      <c r="B108" s="10"/>
    </row>
    <row r="109" spans="1:2" ht="12.75">
      <c r="A109" s="10"/>
      <c r="B109" s="10"/>
    </row>
    <row r="110" spans="1:2" ht="12.75">
      <c r="A110" s="10"/>
      <c r="B110" s="10"/>
    </row>
    <row r="111" spans="1:2" ht="12.75">
      <c r="A111" s="10"/>
      <c r="B111" s="10"/>
    </row>
    <row r="112" spans="1:2" ht="12.75">
      <c r="A112" s="10"/>
      <c r="B112" s="10"/>
    </row>
    <row r="113" spans="1:2" ht="12.75">
      <c r="A113" s="10"/>
      <c r="B113" s="10"/>
    </row>
    <row r="114" spans="1:2" ht="12.75">
      <c r="A114" s="10"/>
      <c r="B114" s="10"/>
    </row>
    <row r="115" spans="1:2" ht="12.75">
      <c r="A115" s="10"/>
      <c r="B115" s="10"/>
    </row>
    <row r="116" spans="1:2" ht="12.75">
      <c r="A116" s="10"/>
      <c r="B116" s="10"/>
    </row>
    <row r="117" spans="1:2" ht="12.75">
      <c r="A117" s="10"/>
      <c r="B117" s="10"/>
    </row>
    <row r="118" spans="1:2" ht="12.75">
      <c r="A118" s="10"/>
      <c r="B118" s="10"/>
    </row>
    <row r="119" spans="1:2" ht="12.75">
      <c r="A119" s="10"/>
      <c r="B119" s="10"/>
    </row>
    <row r="120" spans="1:2" ht="12.75">
      <c r="A120" s="10"/>
      <c r="B120" s="10"/>
    </row>
    <row r="121" spans="1:2" ht="12.75">
      <c r="A121" s="10"/>
      <c r="B121" s="10"/>
    </row>
    <row r="122" spans="1:2" ht="12.75">
      <c r="A122" s="10"/>
      <c r="B122" s="10"/>
    </row>
    <row r="123" spans="1:2" ht="12.75">
      <c r="A123" s="10"/>
      <c r="B123" s="10"/>
    </row>
    <row r="124" spans="1:2" ht="12.75">
      <c r="A124" s="10"/>
      <c r="B124" s="10"/>
    </row>
    <row r="125" spans="1:2" ht="12.75">
      <c r="A125" s="10"/>
      <c r="B125" s="10"/>
    </row>
    <row r="126" spans="1:2" ht="12.75">
      <c r="A126" s="10"/>
      <c r="B126" s="10"/>
    </row>
    <row r="127" spans="1:2" ht="12.75">
      <c r="A127" s="10"/>
      <c r="B127" s="10"/>
    </row>
    <row r="128" spans="1:2" ht="12.75">
      <c r="A128" s="10"/>
      <c r="B128" s="10"/>
    </row>
    <row r="129" spans="1:2" ht="12.75">
      <c r="A129" s="10"/>
      <c r="B129" s="10"/>
    </row>
    <row r="130" spans="1:2" ht="12.75">
      <c r="A130" s="10"/>
      <c r="B130" s="10"/>
    </row>
    <row r="131" spans="1:2" ht="12.75">
      <c r="A131" s="10"/>
      <c r="B131" s="10"/>
    </row>
    <row r="132" spans="1:2" ht="12.75">
      <c r="A132" s="10"/>
      <c r="B132" s="10"/>
    </row>
    <row r="133" spans="1:2" ht="12.75">
      <c r="A133" s="10"/>
      <c r="B133" s="10"/>
    </row>
    <row r="134" spans="1:2" ht="12.75">
      <c r="A134" s="10"/>
      <c r="B134" s="10"/>
    </row>
    <row r="135" spans="1:2" ht="12.75">
      <c r="A135" s="10"/>
      <c r="B135" s="10"/>
    </row>
    <row r="136" spans="1:2" ht="12.75">
      <c r="A136" s="10"/>
      <c r="B136" s="10"/>
    </row>
    <row r="137" spans="1:2" ht="12.75">
      <c r="A137" s="10"/>
      <c r="B137" s="10"/>
    </row>
    <row r="138" spans="1:2" ht="12.75">
      <c r="A138" s="10"/>
      <c r="B138" s="10"/>
    </row>
    <row r="139" spans="1:2" ht="12.75">
      <c r="A139" s="10"/>
      <c r="B139" s="10"/>
    </row>
    <row r="140" spans="1:2" ht="12.75">
      <c r="A140" s="10"/>
      <c r="B140" s="10"/>
    </row>
    <row r="141" spans="1:2" ht="12.75">
      <c r="A141" s="10"/>
      <c r="B141" s="10"/>
    </row>
    <row r="142" spans="1:2" ht="12.75">
      <c r="A142" s="10"/>
      <c r="B142" s="10"/>
    </row>
    <row r="143" spans="1:2" ht="12.75">
      <c r="A143" s="10"/>
      <c r="B143" s="10"/>
    </row>
    <row r="144" spans="1:2" ht="12.75">
      <c r="A144" s="10"/>
      <c r="B144" s="10"/>
    </row>
    <row r="145" spans="1:2" ht="12.75">
      <c r="A145" s="10"/>
      <c r="B145" s="10"/>
    </row>
    <row r="146" spans="1:2" ht="12.75">
      <c r="A146" s="10"/>
      <c r="B146" s="10"/>
    </row>
    <row r="147" spans="1:2" ht="12.75">
      <c r="A147" s="10"/>
      <c r="B147" s="10"/>
    </row>
    <row r="148" spans="1:2" ht="12.75">
      <c r="A148" s="10"/>
      <c r="B148" s="10"/>
    </row>
    <row r="149" spans="1:2" ht="12.75">
      <c r="A149" s="10"/>
      <c r="B149" s="10"/>
    </row>
    <row r="150" spans="1:2" ht="12.75">
      <c r="A150" s="10"/>
      <c r="B150" s="10"/>
    </row>
    <row r="151" spans="1:2" ht="12.75">
      <c r="A151" s="10"/>
      <c r="B151" s="10"/>
    </row>
    <row r="152" spans="1:2" ht="12.75">
      <c r="A152" s="10"/>
      <c r="B152" s="10"/>
    </row>
    <row r="153" spans="1:2" ht="12.75">
      <c r="A153" s="10"/>
      <c r="B153" s="10"/>
    </row>
    <row r="154" spans="1:2" ht="12.75">
      <c r="A154" s="10"/>
      <c r="B154" s="10"/>
    </row>
    <row r="155" spans="1:2" ht="12.75">
      <c r="A155" s="10"/>
      <c r="B155" s="10"/>
    </row>
    <row r="156" spans="1:2" ht="12.75">
      <c r="A156" s="10"/>
      <c r="B156" s="10"/>
    </row>
    <row r="157" spans="1:2" ht="12.75">
      <c r="A157" s="10"/>
      <c r="B157" s="10"/>
    </row>
    <row r="158" spans="1:2" ht="12.75">
      <c r="A158" s="10"/>
      <c r="B158" s="10"/>
    </row>
    <row r="159" spans="1:2" ht="12.75">
      <c r="A159" s="10"/>
      <c r="B159" s="10"/>
    </row>
    <row r="160" spans="1:2" ht="12.75">
      <c r="A160" s="10"/>
      <c r="B160" s="10"/>
    </row>
    <row r="161" spans="1:2" ht="12.75">
      <c r="A161" s="10"/>
      <c r="B161" s="10"/>
    </row>
    <row r="162" spans="1:2" ht="12.75">
      <c r="A162" s="10"/>
      <c r="B162" s="10"/>
    </row>
    <row r="163" spans="1:2" ht="12.75">
      <c r="A163" s="10"/>
      <c r="B163" s="10"/>
    </row>
    <row r="164" spans="1:2" ht="12.75">
      <c r="A164" s="10"/>
      <c r="B164" s="10"/>
    </row>
    <row r="165" spans="1:2" ht="12.75">
      <c r="A165" s="10"/>
      <c r="B165" s="10"/>
    </row>
    <row r="166" spans="1:2" ht="12.75">
      <c r="A166" s="10"/>
      <c r="B166" s="10"/>
    </row>
    <row r="167" spans="1:2" ht="12.75">
      <c r="A167" s="10"/>
      <c r="B167" s="10"/>
    </row>
    <row r="168" spans="1:2" ht="12.75">
      <c r="A168" s="10"/>
      <c r="B168" s="10"/>
    </row>
    <row r="169" spans="1:2" ht="12.75">
      <c r="A169" s="10"/>
      <c r="B169" s="10"/>
    </row>
    <row r="170" spans="1:2" ht="12.75">
      <c r="A170" s="10"/>
      <c r="B170" s="10"/>
    </row>
    <row r="171" spans="1:2" ht="12.75">
      <c r="A171" s="10"/>
      <c r="B171" s="10"/>
    </row>
    <row r="172" spans="1:2" ht="12.75">
      <c r="A172" s="10"/>
      <c r="B172" s="10"/>
    </row>
    <row r="173" spans="1:2" ht="12.75">
      <c r="A173" s="10"/>
      <c r="B173" s="10"/>
    </row>
    <row r="174" spans="1:2" ht="12.75">
      <c r="A174" s="10"/>
      <c r="B174" s="10"/>
    </row>
    <row r="175" spans="1:2" ht="12.75">
      <c r="A175" s="10"/>
      <c r="B175" s="10"/>
    </row>
    <row r="176" spans="1:2" ht="12.75">
      <c r="A176" s="10"/>
      <c r="B176" s="10"/>
    </row>
    <row r="177" spans="1:2" ht="12.75">
      <c r="A177" s="10"/>
      <c r="B177" s="10"/>
    </row>
    <row r="178" spans="1:2" ht="12.75">
      <c r="A178" s="10"/>
      <c r="B178" s="10"/>
    </row>
    <row r="179" spans="1:2" ht="12.75">
      <c r="A179" s="10"/>
      <c r="B179" s="10"/>
    </row>
    <row r="180" spans="1:2" ht="12.75">
      <c r="A180" s="10"/>
      <c r="B180" s="10"/>
    </row>
    <row r="181" spans="1:2" ht="12.75">
      <c r="A181" s="10"/>
      <c r="B181" s="10"/>
    </row>
    <row r="182" spans="1:2" ht="12.75">
      <c r="A182" s="10"/>
      <c r="B182" s="10"/>
    </row>
    <row r="183" spans="1:2" ht="12.75">
      <c r="A183" s="10"/>
      <c r="B183" s="10"/>
    </row>
    <row r="184" spans="1:2" ht="12.75">
      <c r="A184" s="10"/>
      <c r="B184" s="10"/>
    </row>
    <row r="185" spans="1:2" ht="12.75">
      <c r="A185" s="10"/>
      <c r="B185" s="10"/>
    </row>
    <row r="186" spans="1:2" ht="12.75">
      <c r="A186" s="10"/>
      <c r="B186" s="10"/>
    </row>
    <row r="187" spans="1:2" ht="12.75">
      <c r="A187" s="10"/>
      <c r="B187" s="10"/>
    </row>
    <row r="188" spans="1:2" ht="12.75">
      <c r="A188" s="10"/>
      <c r="B188" s="10"/>
    </row>
    <row r="189" spans="1:2" ht="12.75">
      <c r="A189" s="10"/>
      <c r="B189" s="10"/>
    </row>
    <row r="190" spans="1:2" ht="12.75">
      <c r="A190" s="10"/>
      <c r="B190" s="10"/>
    </row>
    <row r="191" spans="1:2" ht="12.75">
      <c r="A191" s="10"/>
      <c r="B191" s="10"/>
    </row>
    <row r="192" spans="1:2" ht="12.75">
      <c r="A192" s="10"/>
      <c r="B192" s="10"/>
    </row>
    <row r="193" spans="1:2" ht="12.75">
      <c r="A193" s="10"/>
      <c r="B193" s="10"/>
    </row>
    <row r="194" spans="1:2" ht="12.75">
      <c r="A194" s="10"/>
      <c r="B194" s="10"/>
    </row>
    <row r="195" spans="1:2" ht="12.75">
      <c r="A195" s="10"/>
      <c r="B195" s="10"/>
    </row>
    <row r="196" spans="1:2" ht="12.75">
      <c r="A196" s="10"/>
      <c r="B196" s="10"/>
    </row>
    <row r="197" spans="1:2" ht="12.75">
      <c r="A197" s="10"/>
      <c r="B197" s="10"/>
    </row>
    <row r="198" spans="1:2" ht="12.75">
      <c r="A198" s="10"/>
      <c r="B198" s="10"/>
    </row>
    <row r="199" spans="1:2" ht="12.75">
      <c r="A199" s="10"/>
      <c r="B199" s="10"/>
    </row>
    <row r="200" spans="1:2" ht="12.75">
      <c r="A200" s="10"/>
      <c r="B200" s="10"/>
    </row>
    <row r="201" spans="1:2" ht="12.75">
      <c r="A201" s="10"/>
      <c r="B201" s="10"/>
    </row>
    <row r="202" spans="1:2" ht="12.75">
      <c r="A202" s="10"/>
      <c r="B202" s="10"/>
    </row>
    <row r="203" spans="1:2" ht="12.75">
      <c r="A203" s="10"/>
      <c r="B203" s="10"/>
    </row>
    <row r="204" spans="1:2" ht="12.75">
      <c r="A204" s="10"/>
      <c r="B204" s="10"/>
    </row>
    <row r="205" spans="1:2" ht="12.75">
      <c r="A205" s="10"/>
      <c r="B205" s="10"/>
    </row>
    <row r="206" spans="1:2" ht="12.75">
      <c r="A206" s="10"/>
      <c r="B206" s="10"/>
    </row>
    <row r="207" spans="1:2" ht="12.75">
      <c r="A207" s="10"/>
      <c r="B207" s="10"/>
    </row>
    <row r="208" spans="1:2" ht="12.75">
      <c r="A208" s="10"/>
      <c r="B208" s="10"/>
    </row>
    <row r="209" spans="1:2" ht="12.75">
      <c r="A209" s="10"/>
      <c r="B209" s="10"/>
    </row>
    <row r="210" spans="1:2" ht="12.75">
      <c r="A210" s="10"/>
      <c r="B210" s="10"/>
    </row>
    <row r="211" spans="1:2" ht="12.75">
      <c r="A211" s="10"/>
      <c r="B211" s="10"/>
    </row>
    <row r="212" spans="1:2" ht="12.75">
      <c r="A212" s="10"/>
      <c r="B212" s="10"/>
    </row>
    <row r="213" spans="1:2" ht="12.75">
      <c r="A213" s="10"/>
      <c r="B213" s="10"/>
    </row>
    <row r="214" spans="1:2" ht="12.75">
      <c r="A214" s="10"/>
      <c r="B214" s="10"/>
    </row>
    <row r="215" spans="1:2" ht="12.75">
      <c r="A215" s="10"/>
      <c r="B215" s="10"/>
    </row>
    <row r="216" spans="1:2" ht="12.75">
      <c r="A216" s="10"/>
      <c r="B216" s="10"/>
    </row>
    <row r="217" spans="1:2" ht="12.75">
      <c r="A217" s="10"/>
      <c r="B217" s="10"/>
    </row>
    <row r="218" spans="1:2" ht="12.75">
      <c r="A218" s="10"/>
      <c r="B218" s="10"/>
    </row>
    <row r="219" spans="1:2" ht="12.75">
      <c r="A219" s="10"/>
      <c r="B219" s="10"/>
    </row>
    <row r="220" spans="1:2" ht="12.75">
      <c r="A220" s="10"/>
      <c r="B220" s="10"/>
    </row>
    <row r="221" spans="1:2" ht="12.75">
      <c r="A221" s="10"/>
      <c r="B221" s="10"/>
    </row>
    <row r="222" spans="1:2" ht="12.75">
      <c r="A222" s="10"/>
      <c r="B222" s="10"/>
    </row>
    <row r="223" spans="1:2" ht="12.75">
      <c r="A223" s="10"/>
      <c r="B223" s="10"/>
    </row>
    <row r="224" spans="1:2" ht="12.75">
      <c r="A224" s="10"/>
      <c r="B224" s="10"/>
    </row>
    <row r="225" spans="1:2" ht="12.75">
      <c r="A225" s="10"/>
      <c r="B225" s="10"/>
    </row>
    <row r="226" spans="1:2" ht="12.75">
      <c r="A226" s="10"/>
      <c r="B226" s="10"/>
    </row>
    <row r="227" spans="1:2" ht="12.75">
      <c r="A227" s="10"/>
      <c r="B227" s="10"/>
    </row>
    <row r="228" spans="1:2" ht="12.75">
      <c r="A228" s="10"/>
      <c r="B228" s="10"/>
    </row>
    <row r="229" spans="1:2" ht="12.75">
      <c r="A229" s="10"/>
      <c r="B229" s="10"/>
    </row>
    <row r="230" spans="1:2" ht="12.75">
      <c r="A230" s="10"/>
      <c r="B230" s="10"/>
    </row>
    <row r="231" spans="1:2" ht="12.75">
      <c r="A231" s="10"/>
      <c r="B231" s="10"/>
    </row>
    <row r="232" spans="1:2" ht="12.75">
      <c r="A232" s="10"/>
      <c r="B232" s="10"/>
    </row>
    <row r="233" spans="1:2" ht="12.75">
      <c r="A233" s="10"/>
      <c r="B233" s="10"/>
    </row>
    <row r="234" spans="1:2" ht="12.75">
      <c r="A234" s="10"/>
      <c r="B234" s="10"/>
    </row>
    <row r="235" spans="1:2" ht="12.75">
      <c r="A235" s="10"/>
      <c r="B235" s="10"/>
    </row>
    <row r="236" spans="1:2" ht="12.75">
      <c r="A236" s="10"/>
      <c r="B236" s="10"/>
    </row>
    <row r="237" spans="1:2" ht="12.75">
      <c r="A237" s="10"/>
      <c r="B237" s="10"/>
    </row>
    <row r="238" spans="1:2" ht="12.75">
      <c r="A238" s="10"/>
      <c r="B238" s="10"/>
    </row>
    <row r="239" spans="1:2" ht="12.75">
      <c r="A239" s="10"/>
      <c r="B239" s="10"/>
    </row>
    <row r="240" spans="1:2" ht="12.75">
      <c r="A240" s="10"/>
      <c r="B240" s="10"/>
    </row>
    <row r="241" spans="1:2" ht="12.75">
      <c r="A241" s="10"/>
      <c r="B241" s="10"/>
    </row>
    <row r="242" spans="1:2" ht="12.75">
      <c r="A242" s="10"/>
      <c r="B242" s="10"/>
    </row>
    <row r="243" spans="1:2" ht="12.75">
      <c r="A243" s="10"/>
      <c r="B243" s="10"/>
    </row>
  </sheetData>
  <mergeCells count="13">
    <mergeCell ref="F3:I3"/>
    <mergeCell ref="J3:M3"/>
    <mergeCell ref="N3:Q3"/>
    <mergeCell ref="A1:Q1"/>
    <mergeCell ref="B3:E3"/>
    <mergeCell ref="J4:K4"/>
    <mergeCell ref="L4:M4"/>
    <mergeCell ref="N4:O4"/>
    <mergeCell ref="P4:Q4"/>
    <mergeCell ref="B4:C4"/>
    <mergeCell ref="D4:E4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2003-06-11T10:30:07Z</dcterms:created>
  <cp:category/>
  <cp:version/>
  <cp:contentType/>
  <cp:contentStatus/>
</cp:coreProperties>
</file>