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tabRatio="985" firstSheet="3" activeTab="3"/>
  </bookViews>
  <sheets>
    <sheet name="HÚK" sheetId="1" r:id="rId1"/>
    <sheet name="Výkaz" sheetId="2" r:id="rId2"/>
    <sheet name="Kontrola na Bil2-12" sheetId="3" r:id="rId3"/>
    <sheet name="PÚ výkaz-běžné období" sheetId="4" r:id="rId4"/>
    <sheet name="List10" sheetId="5" r:id="rId5"/>
    <sheet name="List11" sheetId="6" r:id="rId6"/>
    <sheet name="List12" sheetId="7" r:id="rId7"/>
    <sheet name="List13" sheetId="8" r:id="rId8"/>
    <sheet name="List14" sheetId="9" r:id="rId9"/>
    <sheet name="List15" sheetId="10" r:id="rId10"/>
    <sheet name="List16" sheetId="11" r:id="rId11"/>
  </sheets>
  <externalReferences>
    <externalReference r:id="rId14"/>
  </externalReferences>
  <definedNames>
    <definedName name="_xlnm.Print_Area" localSheetId="1">'Výkaz'!$A$1:$C$57</definedName>
  </definedNames>
  <calcPr fullCalcOnLoad="1"/>
</workbook>
</file>

<file path=xl/comments1.xml><?xml version="1.0" encoding="utf-8"?>
<comments xmlns="http://schemas.openxmlformats.org/spreadsheetml/2006/main">
  <authors>
    <author>Spokojený uživatel aplikací MS Office</author>
  </authors>
  <commentList>
    <comment ref="E24" authorId="0">
      <text>
        <r>
          <rPr>
            <sz val="8"/>
            <rFont val="Tahoma"/>
            <family val="0"/>
          </rPr>
          <t xml:space="preserve">částky účtů 615 0004 a 615 8001 se přetahují zaokrouhleny na tisíce z RISIFE 11, proto součet nehraje přesně
</t>
        </r>
      </text>
    </comment>
    <comment ref="F79" authorId="0">
      <text>
        <r>
          <rPr>
            <sz val="8"/>
            <rFont val="Tahoma"/>
            <family val="0"/>
          </rPr>
          <t>651 0050, 651 0015, 651 0000 se přetahují z Bil2-12  ř. 88 do ř. 12 PU</t>
        </r>
      </text>
    </comment>
  </commentList>
</comments>
</file>

<file path=xl/sharedStrings.xml><?xml version="1.0" encoding="utf-8"?>
<sst xmlns="http://schemas.openxmlformats.org/spreadsheetml/2006/main" count="323" uniqueCount="240">
  <si>
    <t>č. ř.</t>
  </si>
  <si>
    <t>SYU</t>
  </si>
  <si>
    <t>anal</t>
  </si>
  <si>
    <r>
      <t xml:space="preserve">částka </t>
    </r>
    <r>
      <rPr>
        <sz val="10"/>
        <color indexed="10"/>
        <rFont val="Arial CE"/>
        <family val="2"/>
      </rPr>
      <t>v Kč</t>
    </r>
  </si>
  <si>
    <t>0001</t>
  </si>
  <si>
    <t>0002</t>
  </si>
  <si>
    <t>0011</t>
  </si>
  <si>
    <t>0012</t>
  </si>
  <si>
    <t>0013</t>
  </si>
  <si>
    <t>1001</t>
  </si>
  <si>
    <t>1002</t>
  </si>
  <si>
    <t>0007</t>
  </si>
  <si>
    <t>1007</t>
  </si>
  <si>
    <t>1011</t>
  </si>
  <si>
    <t>0034</t>
  </si>
  <si>
    <t>1012</t>
  </si>
  <si>
    <t>1013</t>
  </si>
  <si>
    <t>ú.z CPs pevnými výnosy</t>
  </si>
  <si>
    <t>1 v tom</t>
  </si>
  <si>
    <t>úroky z CPs pevnými výnosy</t>
  </si>
  <si>
    <t>SYU 715 kontr. úplnosti</t>
  </si>
  <si>
    <t>=E14+E26+E27+E28+E29+E30+E31</t>
  </si>
  <si>
    <t>0021</t>
  </si>
  <si>
    <t>0031</t>
  </si>
  <si>
    <t>= ř. 40 Bil2-12</t>
  </si>
  <si>
    <t>0003</t>
  </si>
  <si>
    <t>náklady na úroky z CP s pevnými výnosy</t>
  </si>
  <si>
    <t>2 v tom</t>
  </si>
  <si>
    <t>rozdíl ze zaokr. (ř. 48 v Bil2-12 údaj v tis.)</t>
  </si>
  <si>
    <t>SYU 615 kontr. úplnosti</t>
  </si>
  <si>
    <t>SYU 615 v PU ř.1a v ř.6 plus ř. 48 Bil2-12(popl. z účtu 615-tj.0004,8001)</t>
  </si>
  <si>
    <t>0004</t>
  </si>
  <si>
    <t>?</t>
  </si>
  <si>
    <t>0022</t>
  </si>
  <si>
    <t>výnosy z CP s prom. výnosem</t>
  </si>
  <si>
    <t>výnosy z prodeje dluhopisů</t>
  </si>
  <si>
    <t>0006</t>
  </si>
  <si>
    <t>výnos z prodeje pokladních a pokladničních poukázek</t>
  </si>
  <si>
    <t>0010</t>
  </si>
  <si>
    <t>výnosy z prodeje CP</t>
  </si>
  <si>
    <t>výnosy z devizových operací</t>
  </si>
  <si>
    <t>XX</t>
  </si>
  <si>
    <t>výnosy z ostatních operací</t>
  </si>
  <si>
    <t>výnosy z derivátových operací</t>
  </si>
  <si>
    <t>xx</t>
  </si>
  <si>
    <t>použití OP k obchodnímu portfoliu</t>
  </si>
  <si>
    <t>0030</t>
  </si>
  <si>
    <t>1107</t>
  </si>
  <si>
    <t>ztráta z prodeje dluhopisů</t>
  </si>
  <si>
    <t>0005</t>
  </si>
  <si>
    <t>náklady na prodej dluhopisů</t>
  </si>
  <si>
    <t>ztráta z prodeje pokladních a pokladničních poukázek</t>
  </si>
  <si>
    <t>ztráta z obchod. se směnkami</t>
  </si>
  <si>
    <t>náklady na devizové operace</t>
  </si>
  <si>
    <r>
      <t>XX</t>
    </r>
    <r>
      <rPr>
        <sz val="8"/>
        <rFont val="Arial CE"/>
        <family val="2"/>
      </rPr>
      <t>bez popl</t>
    </r>
    <r>
      <rPr>
        <sz val="10"/>
        <rFont val="Arial CE"/>
        <family val="0"/>
      </rPr>
      <t>.</t>
    </r>
  </si>
  <si>
    <t>nyní celý SYU 616</t>
  </si>
  <si>
    <t>náklady na ostatní operace</t>
  </si>
  <si>
    <t>nyní celý SYU 617</t>
  </si>
  <si>
    <t>náklady na derivátové operace</t>
  </si>
  <si>
    <t>XXbez popl.</t>
  </si>
  <si>
    <t>nyní celý SYU 619</t>
  </si>
  <si>
    <t>tvorba OP k obchodnímu portfoliu</t>
  </si>
  <si>
    <t>Zisk/ztráta z finančních operací</t>
  </si>
  <si>
    <t>všeobecné provozní náklady</t>
  </si>
  <si>
    <t>do 8a)</t>
  </si>
  <si>
    <t>8aa)</t>
  </si>
  <si>
    <t>v souč.celý</t>
  </si>
  <si>
    <t xml:space="preserve">  8ac)</t>
  </si>
  <si>
    <t xml:space="preserve">  8ab)</t>
  </si>
  <si>
    <t>do 8b)</t>
  </si>
  <si>
    <t>0008</t>
  </si>
  <si>
    <t>0020</t>
  </si>
  <si>
    <t>ostatní provozní náklady</t>
  </si>
  <si>
    <t>celkem do 8b)</t>
  </si>
  <si>
    <t>SYU 632 kontr. úplnosti</t>
  </si>
  <si>
    <t>z 651</t>
  </si>
  <si>
    <t>0050</t>
  </si>
  <si>
    <t>v souč. době nic, neboť 651 0030 je na ř. 6 a zbytek na ř. 14</t>
  </si>
  <si>
    <t>z 652</t>
  </si>
  <si>
    <t>0400</t>
  </si>
  <si>
    <t xml:space="preserve"> z 653</t>
  </si>
  <si>
    <t>Tvorba OP a rezerv k úvěrům a na záruky</t>
  </si>
  <si>
    <t>z 751</t>
  </si>
  <si>
    <t>0150</t>
  </si>
  <si>
    <t>z 752</t>
  </si>
  <si>
    <t>z 753</t>
  </si>
  <si>
    <t>z 754</t>
  </si>
  <si>
    <t>v souč. celý SYU 754</t>
  </si>
  <si>
    <t>Použití OP a rezerv k úvěrům a na záruky</t>
  </si>
  <si>
    <t>SYU75X minus ř. 15 proč minus ř. 15? Co tím Dana myslela?Neodčítám nic</t>
  </si>
  <si>
    <t>0014</t>
  </si>
  <si>
    <t>z 653</t>
  </si>
  <si>
    <t>Tvorba OP a rezev k MÚ a ost. fin. investicím</t>
  </si>
  <si>
    <t>SYU 651 kontr. úplnosti</t>
  </si>
  <si>
    <t>651 0050 z výk.</t>
  </si>
  <si>
    <t>rozdíl ze zaokrouhl. - v Bil2-12 údaje v tis.</t>
  </si>
  <si>
    <t>651 0050 z HÚK</t>
  </si>
  <si>
    <t>Použití OP a rezev k MÚ a ost. fin. investicím</t>
  </si>
  <si>
    <t>SYU 751 kontrola úplnosti</t>
  </si>
  <si>
    <t>Použití OP ostatní</t>
  </si>
  <si>
    <t>XX popl.</t>
  </si>
  <si>
    <t>náklady z poplatků</t>
  </si>
  <si>
    <t>z výsledovky</t>
  </si>
  <si>
    <t>XXpopl.</t>
  </si>
  <si>
    <t>výnosy z poplatků</t>
  </si>
  <si>
    <t>ostatní výnosy</t>
  </si>
  <si>
    <t>76X</t>
  </si>
  <si>
    <t>ostatní náklady</t>
  </si>
  <si>
    <t>66X</t>
  </si>
  <si>
    <t>mimořádné výnosy</t>
  </si>
  <si>
    <t>mimořádné náklady</t>
  </si>
  <si>
    <t>zisk nebo ztráta s mimořádné činnosti po</t>
  </si>
  <si>
    <t>zdanění</t>
  </si>
  <si>
    <t>VÝKAZ  ZISKŮ  A  ZTRÁT</t>
  </si>
  <si>
    <t>(v tis. Kč)</t>
  </si>
  <si>
    <t>Toto netisknout, jestliže nehraje zaokrouhlení, a</t>
  </si>
  <si>
    <t>překopírovat na list Tisk ÚPRAVA!!!!</t>
  </si>
  <si>
    <t>Stav k 31.12.1999</t>
  </si>
  <si>
    <t>č.ř.</t>
  </si>
  <si>
    <t>Položka</t>
  </si>
  <si>
    <t>Běžné úč.</t>
  </si>
  <si>
    <t>Minulé úč.</t>
  </si>
  <si>
    <t>období</t>
  </si>
  <si>
    <t>Výnosy z úroků a podobné výnosy</t>
  </si>
  <si>
    <t>Bil2-12(ř.109-119+122-132+133-143)+Pu ř.1, tj. SYU 711 bez popl.,712 bez popl.,716 bez popl.,715 0001,0002,0007,0011,0012,0013,1001,1002,1007,1011,1012,1013</t>
  </si>
  <si>
    <t>v tom : úroky z cenných papírů s pevnými výnosy</t>
  </si>
  <si>
    <t>715 0001,0002,0007,0011,0012,0013,1001,1002,1007,1011,1012,1013</t>
  </si>
  <si>
    <t>Náklady na úroky a podobné náklady</t>
  </si>
  <si>
    <t>Bil2-12(ř.2-13+16-26+27-37)+PU ř.2b, tj. SYU 611 bez popl.,612 bez popl.,616 bez popl., 614 0011,0021,0031,615 0002,0003,0007</t>
  </si>
  <si>
    <t>v tom : náklady na úroky z cenných papírů s pevnými výnosy</t>
  </si>
  <si>
    <t>614 0011,0021,0031,615 0002,0003,0007</t>
  </si>
  <si>
    <t>Výnosy z cenných papírů s proměnlivým výnosem</t>
  </si>
  <si>
    <t>715 0004,0022</t>
  </si>
  <si>
    <t xml:space="preserve">v tom : </t>
  </si>
  <si>
    <t>a) výnosy z akcií a jiných cenných papírů s proměnlivým výnosem</t>
  </si>
  <si>
    <t>b) výnosy z majetkových účastí s podstatným vlivem</t>
  </si>
  <si>
    <t>c) výnosy z majetkových účastí s rozhodujícím vlivem</t>
  </si>
  <si>
    <t>d) výnosy z majetkových účastí v přidružených subjektech</t>
  </si>
  <si>
    <t>Výnosy z poplatků a provizí</t>
  </si>
  <si>
    <t>Bil2-12 ř.119+132+143+152+158+162</t>
  </si>
  <si>
    <t>Náklady na placené poplatky a provize</t>
  </si>
  <si>
    <t>Bil2-12 ř.13+26+37+42+48+54+58</t>
  </si>
  <si>
    <t>Zisk (ztráta) z finančních operací</t>
  </si>
  <si>
    <t>715 0006,0008,0010,716XX,717XX,751 0030 minus 615 0010,0022,616XX,617XX,651 0030</t>
  </si>
  <si>
    <t>Ostatní výnosy</t>
  </si>
  <si>
    <t>Bil2-12 ř.182 (tj. SYU 76X)</t>
  </si>
  <si>
    <t>Všeobecné provozní náklady</t>
  </si>
  <si>
    <t>Bil2-12 ř.59 (tj. SYU63X)</t>
  </si>
  <si>
    <t>z toho :</t>
  </si>
  <si>
    <t>a) náklady na zaměstnance</t>
  </si>
  <si>
    <t>kontrola ř. 8=ř.8a+8b</t>
  </si>
  <si>
    <t xml:space="preserve">    aa) mzdy a platy</t>
  </si>
  <si>
    <t>Bil2-12 ř.60 (tj. SYU631)</t>
  </si>
  <si>
    <t xml:space="preserve">    ab) sociální pojištění</t>
  </si>
  <si>
    <t>632 0006</t>
  </si>
  <si>
    <t xml:space="preserve"> </t>
  </si>
  <si>
    <t xml:space="preserve">    ac) zdravotní pojištění</t>
  </si>
  <si>
    <t>632 0005</t>
  </si>
  <si>
    <t>b) ostatní provozní náklady</t>
  </si>
  <si>
    <t>Bil2-12 ř.64 (SYU635)+ř.65(SYU636)+ř. 71(SYU637)+ř.72(SYU638)+632 0007,0008,0011,0020</t>
  </si>
  <si>
    <t>Tvorba rezerv a opravných položek k hmotnému a nehmotnému majetku</t>
  </si>
  <si>
    <t>a) tvorba rezerv k hmotnému majetku</t>
  </si>
  <si>
    <t>b) tvorba opravných položek k hmotnému majetku</t>
  </si>
  <si>
    <t>c) tvorba opravných položek k nehmotnému majetku</t>
  </si>
  <si>
    <t>Použití rezerv a opravných položek k hmotnému a nehmotnému majetku</t>
  </si>
  <si>
    <t>a) použití rezerv k hmotnému majetku</t>
  </si>
  <si>
    <t>z SYU 752, 753</t>
  </si>
  <si>
    <t>b) použití opravných položek k hmotnému majetku</t>
  </si>
  <si>
    <t>z SYU 751</t>
  </si>
  <si>
    <t>c) použití opravných položek k nehmotnému majetku</t>
  </si>
  <si>
    <t>Ostatní náklady</t>
  </si>
  <si>
    <t>Bil2-12 ř. 92(SYU 66X)</t>
  </si>
  <si>
    <t>Tvorba opravných položek a rezerv k úvěrům a na záruky</t>
  </si>
  <si>
    <t xml:space="preserve">Bil2-12 ř. 75+76+79+84+85+88(651 0050,z 652,z 653,nyní celý 654) </t>
  </si>
  <si>
    <t>Použití opravných položek a rezerv k úvěrům a na záruky</t>
  </si>
  <si>
    <t>Bil2-12 ř. 165+166+169+174+175+178</t>
  </si>
  <si>
    <t xml:space="preserve">Tvorba opravných položek a rezerv k majetkovým účastem </t>
  </si>
  <si>
    <t>a ostatním finančním investicím</t>
  </si>
  <si>
    <t>651 0002,0014, z 653 + Bil2-12 ř. 88</t>
  </si>
  <si>
    <t>Použití opravných položek a rezerv k majetkovým účastem</t>
  </si>
  <si>
    <t>751 0002, z 753</t>
  </si>
  <si>
    <t>Tvorba ostatních opravných položek a rezerv</t>
  </si>
  <si>
    <t>651 0010,0011,0012</t>
  </si>
  <si>
    <t>Použití ostatních opravných položek a rezerv</t>
  </si>
  <si>
    <t>z 751, z 753,z 754</t>
  </si>
  <si>
    <t>Daň z příjmů z běžné činnosti</t>
  </si>
  <si>
    <t>Bil2-12 ř. 102</t>
  </si>
  <si>
    <t>Zisk nebo ztráta z běžné činnosti za účetní období po zdanění</t>
  </si>
  <si>
    <t>Mimořádné výnosy</t>
  </si>
  <si>
    <t>Bil2-12 ř. 190</t>
  </si>
  <si>
    <t>Mimořádné náklady</t>
  </si>
  <si>
    <t>Bil2-12 ř. 100</t>
  </si>
  <si>
    <t>Daň z příjmů z mimořádné činnosti</t>
  </si>
  <si>
    <t>Bil2-12 ř. 103</t>
  </si>
  <si>
    <t>Zisk nebo ztráta z mimořádné činnosti po zdanění</t>
  </si>
  <si>
    <t>Bil2-12 ř. 190 minus ř. 100</t>
  </si>
  <si>
    <t>Zisk nebo ztráta za účetní období</t>
  </si>
  <si>
    <t>Bil2-12 ř. 192</t>
  </si>
  <si>
    <t>Sestavil: M. Kotenová</t>
  </si>
  <si>
    <t xml:space="preserve">Datum: 7. 1. 2000  </t>
  </si>
  <si>
    <t>Ing. Libuše Valdrová</t>
  </si>
  <si>
    <t xml:space="preserve">                                                                    ředitelka odboru účetnictví a statistiky</t>
  </si>
  <si>
    <t>Kontrola na výkaz Bil2-12</t>
  </si>
  <si>
    <t>Nákladové řádky v PU</t>
  </si>
  <si>
    <t>Výnosové řádky v PU</t>
  </si>
  <si>
    <t>HV v BIL2-12</t>
  </si>
  <si>
    <t>Pu minus BIL</t>
  </si>
  <si>
    <t>Výkaz</t>
  </si>
  <si>
    <t>z ř. 6 N(list HÚK E31až35)</t>
  </si>
  <si>
    <t>z ř. 6 V(list HÚK E25až30)</t>
  </si>
  <si>
    <t>Kontrola zisku z fin. oper.</t>
  </si>
  <si>
    <t>Suma nákladů v PU</t>
  </si>
  <si>
    <t>Suma výnosů v PU</t>
  </si>
  <si>
    <t>Suma nákladů v Bil2-12</t>
  </si>
  <si>
    <t>Suma výnosů v Bil</t>
  </si>
  <si>
    <t>Rozdíl (PU minus Bil)</t>
  </si>
  <si>
    <t>v tis. Kč</t>
  </si>
  <si>
    <t>v tom : úroky z dluhových cenných papírů</t>
  </si>
  <si>
    <t>v tom : náklady na úroky z dluhových cenných papírů</t>
  </si>
  <si>
    <t>Výnosy z akcií a podílů</t>
  </si>
  <si>
    <t>a) výnosy z účastí s podstatným vlivem</t>
  </si>
  <si>
    <t>b) výnosy z účastí s rozhodujícím vlivem</t>
  </si>
  <si>
    <t>c) výnosy z ostatních akcií a podílů</t>
  </si>
  <si>
    <t>Náklady na poplatky a provize</t>
  </si>
  <si>
    <t xml:space="preserve">       aa) mzdy a platy</t>
  </si>
  <si>
    <t xml:space="preserve">                                        Ing. Libor Svoboda                            Ing. Josef Bosák</t>
  </si>
  <si>
    <t xml:space="preserve">                                          vrchní ředitel                       ředitel odboru finančního řízení</t>
  </si>
  <si>
    <t>Stav k 31.12.2001</t>
  </si>
  <si>
    <t>Zisk nebo ztráta z finančních operací</t>
  </si>
  <si>
    <t xml:space="preserve">       ac) zdravotní pojištění</t>
  </si>
  <si>
    <t xml:space="preserve">       ab) sociálnípojistění</t>
  </si>
  <si>
    <t>Tvorba rezerv a opravných prostředků k hmotnému a nehmotnému majetku</t>
  </si>
  <si>
    <t>a)tvorba rezerv k hmotnému majetku</t>
  </si>
  <si>
    <t>Tvorba opravných položek a rezerv k úvěrům  a na záruky</t>
  </si>
  <si>
    <t>Tvorba opravných položek a rezerv k majetkovým účelům a portfólio do splatnosti</t>
  </si>
  <si>
    <t>Použití opravných prostředků a rezerv  k majetkovým účelům a portólio do splatnosti</t>
  </si>
  <si>
    <t>Tvorba opravných položek k cenným papírům k prodeji</t>
  </si>
  <si>
    <t>Použití opravných prostředkůk cenným papírům k prodeji</t>
  </si>
  <si>
    <t>Zisk nebo ztráta z mimořádné činnosti</t>
  </si>
  <si>
    <t xml:space="preserve">Zisk nebo ztráta za účetní období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</si>
</sst>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,"/>
    <numFmt numFmtId="166" formatCode="#,##0.\1\100"/>
    <numFmt numFmtId="167" formatCode="0\100"/>
    <numFmt numFmtId="168" formatCode="000\ 00"/>
    <numFmt numFmtId="169" formatCode="00\ 00"/>
    <numFmt numFmtId="170" formatCode="0\ 000"/>
    <numFmt numFmtId="171" formatCode="\ 000"/>
    <numFmt numFmtId="172" formatCode="0000"/>
    <numFmt numFmtId="173" formatCode="0\1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1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sz val="10"/>
      <color indexed="10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12"/>
      <name val="Arial CE"/>
      <family val="0"/>
    </font>
    <font>
      <i/>
      <sz val="12"/>
      <color indexed="10"/>
      <name val="Arial CE"/>
      <family val="2"/>
    </font>
    <font>
      <sz val="8"/>
      <name val="Tahoma"/>
      <family val="0"/>
    </font>
    <font>
      <b/>
      <sz val="10"/>
      <name val="Arial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2" borderId="1">
      <alignment/>
      <protection/>
    </xf>
  </cellStyleXfs>
  <cellXfs count="120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3" borderId="7" xfId="0" applyFill="1" applyBorder="1" applyAlignment="1">
      <alignment/>
    </xf>
    <xf numFmtId="49" fontId="0" fillId="3" borderId="7" xfId="0" applyNumberFormat="1" applyFill="1" applyBorder="1" applyAlignment="1">
      <alignment/>
    </xf>
    <xf numFmtId="0" fontId="0" fillId="3" borderId="0" xfId="0" applyFill="1" applyBorder="1" applyAlignment="1">
      <alignment/>
    </xf>
    <xf numFmtId="49" fontId="0" fillId="3" borderId="0" xfId="0" applyNumberFormat="1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14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Continuous"/>
    </xf>
    <xf numFmtId="3" fontId="0" fillId="0" borderId="15" xfId="0" applyNumberFormat="1" applyBorder="1" applyAlignment="1">
      <alignment horizontal="right"/>
    </xf>
    <xf numFmtId="0" fontId="0" fillId="0" borderId="16" xfId="0" applyFont="1" applyBorder="1" applyAlignment="1">
      <alignment horizontal="centerContinuous"/>
    </xf>
    <xf numFmtId="3" fontId="0" fillId="0" borderId="13" xfId="0" applyNumberFormat="1" applyBorder="1" applyAlignment="1">
      <alignment horizontal="right"/>
    </xf>
    <xf numFmtId="0" fontId="0" fillId="0" borderId="17" xfId="0" applyFont="1" applyBorder="1" applyAlignment="1">
      <alignment horizontal="centerContinuous"/>
    </xf>
    <xf numFmtId="3" fontId="0" fillId="0" borderId="18" xfId="0" applyNumberFormat="1" applyBorder="1" applyAlignment="1">
      <alignment horizontal="right"/>
    </xf>
    <xf numFmtId="0" fontId="0" fillId="0" borderId="19" xfId="0" applyFont="1" applyBorder="1" applyAlignment="1">
      <alignment horizontal="centerContinuous"/>
    </xf>
    <xf numFmtId="3" fontId="0" fillId="0" borderId="20" xfId="0" applyNumberFormat="1" applyBorder="1" applyAlignment="1">
      <alignment horizontal="right"/>
    </xf>
    <xf numFmtId="0" fontId="0" fillId="0" borderId="21" xfId="0" applyFont="1" applyBorder="1" applyAlignment="1">
      <alignment horizontal="centerContinuous"/>
    </xf>
    <xf numFmtId="0" fontId="0" fillId="0" borderId="22" xfId="0" applyFont="1" applyBorder="1" applyAlignment="1">
      <alignment horizontal="centerContinuous"/>
    </xf>
    <xf numFmtId="3" fontId="0" fillId="0" borderId="23" xfId="0" applyNumberFormat="1" applyBorder="1" applyAlignment="1">
      <alignment horizontal="right"/>
    </xf>
    <xf numFmtId="3" fontId="0" fillId="0" borderId="0" xfId="0" applyNumberFormat="1" applyAlignment="1">
      <alignment/>
    </xf>
    <xf numFmtId="3" fontId="0" fillId="3" borderId="7" xfId="0" applyNumberFormat="1" applyFill="1" applyBorder="1" applyAlignment="1">
      <alignment/>
    </xf>
    <xf numFmtId="3" fontId="0" fillId="3" borderId="0" xfId="0" applyNumberFormat="1" applyFill="1" applyBorder="1" applyAlignment="1">
      <alignment/>
    </xf>
    <xf numFmtId="3" fontId="0" fillId="4" borderId="0" xfId="0" applyNumberFormat="1" applyFill="1" applyAlignment="1">
      <alignment/>
    </xf>
    <xf numFmtId="14" fontId="0" fillId="0" borderId="10" xfId="0" applyNumberFormat="1" applyFont="1" applyBorder="1" applyAlignment="1">
      <alignment/>
    </xf>
    <xf numFmtId="14" fontId="0" fillId="0" borderId="24" xfId="0" applyNumberFormat="1" applyFont="1" applyBorder="1" applyAlignment="1">
      <alignment horizontal="center"/>
    </xf>
    <xf numFmtId="165" fontId="0" fillId="5" borderId="25" xfId="20" applyFill="1" applyBorder="1">
      <alignment/>
      <protection/>
    </xf>
    <xf numFmtId="0" fontId="0" fillId="0" borderId="0" xfId="0" applyAlignment="1">
      <alignment horizontal="right"/>
    </xf>
    <xf numFmtId="165" fontId="0" fillId="5" borderId="26" xfId="20" applyFill="1" applyBorder="1">
      <alignment/>
      <protection/>
    </xf>
    <xf numFmtId="165" fontId="0" fillId="5" borderId="27" xfId="20" applyFill="1" applyBorder="1">
      <alignment/>
      <protection/>
    </xf>
    <xf numFmtId="49" fontId="0" fillId="0" borderId="0" xfId="0" applyNumberFormat="1" applyBorder="1" applyAlignment="1">
      <alignment/>
    </xf>
    <xf numFmtId="0" fontId="0" fillId="4" borderId="7" xfId="0" applyFill="1" applyBorder="1" applyAlignment="1">
      <alignment/>
    </xf>
    <xf numFmtId="49" fontId="0" fillId="4" borderId="7" xfId="0" applyNumberFormat="1" applyFill="1" applyBorder="1" applyAlignment="1">
      <alignment/>
    </xf>
    <xf numFmtId="3" fontId="0" fillId="4" borderId="7" xfId="0" applyNumberFormat="1" applyFill="1" applyBorder="1" applyAlignment="1">
      <alignment/>
    </xf>
    <xf numFmtId="165" fontId="5" fillId="0" borderId="0" xfId="0" applyNumberFormat="1" applyFont="1" applyAlignment="1">
      <alignment/>
    </xf>
    <xf numFmtId="165" fontId="0" fillId="5" borderId="0" xfId="20" applyFill="1" applyBorder="1">
      <alignment/>
      <protection/>
    </xf>
    <xf numFmtId="49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0" fontId="5" fillId="0" borderId="0" xfId="0" applyFont="1" applyAlignment="1">
      <alignment/>
    </xf>
    <xf numFmtId="165" fontId="1" fillId="0" borderId="0" xfId="0" applyNumberFormat="1" applyFont="1" applyAlignment="1">
      <alignment horizontal="centerContinuous"/>
    </xf>
    <xf numFmtId="0" fontId="0" fillId="0" borderId="7" xfId="0" applyBorder="1" applyAlignment="1">
      <alignment/>
    </xf>
    <xf numFmtId="165" fontId="0" fillId="0" borderId="7" xfId="0" applyNumberFormat="1" applyBorder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165" fontId="0" fillId="4" borderId="0" xfId="0" applyNumberFormat="1" applyFill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165" fontId="0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5" fontId="5" fillId="5" borderId="0" xfId="20" applyFont="1" applyFill="1" applyBorder="1">
      <alignment/>
      <protection/>
    </xf>
    <xf numFmtId="165" fontId="2" fillId="5" borderId="27" xfId="20" applyFont="1" applyFill="1" applyBorder="1">
      <alignment/>
      <protection/>
    </xf>
    <xf numFmtId="0" fontId="5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3" fontId="0" fillId="5" borderId="25" xfId="20" applyNumberFormat="1" applyFill="1" applyBorder="1">
      <alignment/>
      <protection/>
    </xf>
    <xf numFmtId="3" fontId="0" fillId="5" borderId="27" xfId="20" applyNumberFormat="1" applyFill="1" applyBorder="1">
      <alignment/>
      <protection/>
    </xf>
    <xf numFmtId="3" fontId="0" fillId="5" borderId="26" xfId="20" applyNumberFormat="1" applyFill="1" applyBorder="1">
      <alignment/>
      <protection/>
    </xf>
    <xf numFmtId="3" fontId="0" fillId="5" borderId="27" xfId="20" applyNumberFormat="1" applyFont="1" applyFill="1" applyBorder="1">
      <alignment/>
      <protection/>
    </xf>
    <xf numFmtId="3" fontId="0" fillId="5" borderId="28" xfId="20" applyNumberFormat="1" applyFill="1" applyBorder="1">
      <alignment/>
      <protection/>
    </xf>
    <xf numFmtId="0" fontId="0" fillId="3" borderId="0" xfId="0" applyFill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49" fontId="0" fillId="0" borderId="0" xfId="0" applyNumberFormat="1" applyAlignment="1">
      <alignment horizontal="left"/>
    </xf>
    <xf numFmtId="49" fontId="0" fillId="0" borderId="0" xfId="0" applyNumberFormat="1" applyFont="1" applyAlignment="1">
      <alignment/>
    </xf>
    <xf numFmtId="0" fontId="0" fillId="3" borderId="7" xfId="0" applyFont="1" applyFill="1" applyBorder="1" applyAlignment="1">
      <alignment/>
    </xf>
    <xf numFmtId="49" fontId="0" fillId="3" borderId="7" xfId="0" applyNumberFormat="1" applyFont="1" applyFill="1" applyBorder="1" applyAlignment="1">
      <alignment/>
    </xf>
    <xf numFmtId="3" fontId="0" fillId="3" borderId="7" xfId="0" applyNumberFormat="1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7" xfId="0" applyFont="1" applyFill="1" applyBorder="1" applyAlignment="1">
      <alignment/>
    </xf>
    <xf numFmtId="49" fontId="0" fillId="0" borderId="7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49" fontId="0" fillId="3" borderId="0" xfId="0" applyNumberFormat="1" applyFill="1" applyAlignment="1">
      <alignment/>
    </xf>
    <xf numFmtId="3" fontId="0" fillId="3" borderId="0" xfId="0" applyNumberFormat="1" applyFill="1" applyAlignment="1">
      <alignment/>
    </xf>
    <xf numFmtId="49" fontId="2" fillId="0" borderId="0" xfId="0" applyNumberFormat="1" applyFont="1" applyBorder="1" applyAlignment="1">
      <alignment/>
    </xf>
    <xf numFmtId="14" fontId="1" fillId="0" borderId="24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5" fontId="2" fillId="5" borderId="0" xfId="20" applyFont="1" applyFill="1" applyBorder="1">
      <alignment/>
      <protection/>
    </xf>
    <xf numFmtId="0" fontId="3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9" xfId="0" applyFont="1" applyBorder="1" applyAlignment="1">
      <alignment/>
    </xf>
    <xf numFmtId="3" fontId="0" fillId="5" borderId="30" xfId="20" applyNumberFormat="1" applyFill="1" applyBorder="1">
      <alignment/>
      <protection/>
    </xf>
    <xf numFmtId="3" fontId="0" fillId="5" borderId="31" xfId="20" applyNumberFormat="1" applyFill="1" applyBorder="1">
      <alignment/>
      <protection/>
    </xf>
    <xf numFmtId="3" fontId="0" fillId="0" borderId="32" xfId="0" applyNumberFormat="1" applyFill="1" applyBorder="1" applyAlignment="1">
      <alignment/>
    </xf>
    <xf numFmtId="3" fontId="0" fillId="5" borderId="33" xfId="20" applyNumberFormat="1" applyFill="1" applyBorder="1">
      <alignment/>
      <protection/>
    </xf>
    <xf numFmtId="0" fontId="1" fillId="0" borderId="34" xfId="0" applyFont="1" applyBorder="1" applyAlignment="1">
      <alignment/>
    </xf>
    <xf numFmtId="0" fontId="0" fillId="0" borderId="4" xfId="0" applyFont="1" applyBorder="1" applyAlignment="1">
      <alignment/>
    </xf>
    <xf numFmtId="49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Continuous"/>
    </xf>
    <xf numFmtId="3" fontId="0" fillId="5" borderId="25" xfId="20" applyNumberFormat="1" applyFont="1" applyFill="1" applyBorder="1">
      <alignment/>
      <protection/>
    </xf>
    <xf numFmtId="0" fontId="1" fillId="0" borderId="35" xfId="0" applyFont="1" applyBorder="1" applyAlignment="1">
      <alignment horizontal="centerContinuous"/>
    </xf>
    <xf numFmtId="0" fontId="11" fillId="0" borderId="36" xfId="0" applyFont="1" applyBorder="1" applyAlignment="1">
      <alignment horizontal="center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Percent" xfId="19"/>
    <cellStyle name="svetly_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s.w2k.czka.cz\home\users\desktop\kotenova\Kotenova\STAR\VISIFE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50">
          <cell r="C50">
            <v>1416181000</v>
          </cell>
        </row>
        <row r="98">
          <cell r="C98">
            <v>70931000</v>
          </cell>
        </row>
        <row r="112">
          <cell r="C112">
            <v>0</v>
          </cell>
        </row>
        <row r="113">
          <cell r="C113">
            <v>0</v>
          </cell>
        </row>
        <row r="117">
          <cell r="C117">
            <v>59242587000</v>
          </cell>
        </row>
        <row r="203">
          <cell r="C203">
            <v>36089658000</v>
          </cell>
        </row>
        <row r="204">
          <cell r="C204">
            <v>59242587000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workbookViewId="0" topLeftCell="A34">
      <selection activeCell="G46" sqref="G46"/>
    </sheetView>
  </sheetViews>
  <sheetFormatPr defaultColWidth="9.125" defaultRowHeight="12.75"/>
  <cols>
    <col min="1" max="1" width="37.125" style="0" customWidth="1"/>
    <col min="2" max="3" width="5.75390625" style="0" customWidth="1"/>
    <col min="4" max="4" width="9.375" style="12" customWidth="1"/>
    <col min="5" max="5" width="13.625" style="34" customWidth="1"/>
    <col min="6" max="6" width="14.00390625" style="0" customWidth="1"/>
    <col min="7" max="7" width="10.375" style="0" customWidth="1"/>
    <col min="8" max="8" width="13.125" style="0" customWidth="1"/>
  </cols>
  <sheetData>
    <row r="1" spans="2:5" ht="12.75">
      <c r="B1" t="s">
        <v>0</v>
      </c>
      <c r="C1" t="s">
        <v>1</v>
      </c>
      <c r="D1" s="12" t="s">
        <v>2</v>
      </c>
      <c r="E1" s="34" t="s">
        <v>3</v>
      </c>
    </row>
    <row r="2" spans="3:5" ht="12.75">
      <c r="C2">
        <v>715</v>
      </c>
      <c r="D2" s="12" t="s">
        <v>4</v>
      </c>
      <c r="E2" s="34">
        <v>130384294</v>
      </c>
    </row>
    <row r="3" spans="4:5" ht="12.75">
      <c r="D3" s="12" t="s">
        <v>5</v>
      </c>
      <c r="E3" s="34">
        <v>186994423</v>
      </c>
    </row>
    <row r="4" spans="4:5" ht="12.75">
      <c r="D4" s="12" t="s">
        <v>6</v>
      </c>
      <c r="E4" s="34">
        <v>0</v>
      </c>
    </row>
    <row r="5" spans="4:5" ht="12.75">
      <c r="D5" s="12" t="s">
        <v>7</v>
      </c>
      <c r="E5" s="34">
        <v>0</v>
      </c>
    </row>
    <row r="6" spans="4:5" ht="12.75">
      <c r="D6" s="12" t="s">
        <v>8</v>
      </c>
      <c r="E6" s="34">
        <v>0</v>
      </c>
    </row>
    <row r="7" spans="4:5" ht="12.75">
      <c r="D7" s="12" t="s">
        <v>9</v>
      </c>
      <c r="E7" s="34">
        <v>31476333</v>
      </c>
    </row>
    <row r="8" spans="4:5" ht="12.75">
      <c r="D8" s="85" t="s">
        <v>10</v>
      </c>
      <c r="E8" s="34">
        <v>58331056</v>
      </c>
    </row>
    <row r="9" spans="4:5" ht="12.75">
      <c r="D9" s="12" t="s">
        <v>11</v>
      </c>
      <c r="E9" s="34">
        <v>58967457</v>
      </c>
    </row>
    <row r="10" spans="4:5" ht="12.75">
      <c r="D10" s="12" t="s">
        <v>12</v>
      </c>
      <c r="E10" s="34">
        <v>77903782</v>
      </c>
    </row>
    <row r="11" spans="4:5" ht="12.75">
      <c r="D11" s="85" t="s">
        <v>13</v>
      </c>
      <c r="E11" s="34">
        <v>0</v>
      </c>
    </row>
    <row r="12" spans="4:5" ht="12.75">
      <c r="D12" s="12" t="s">
        <v>14</v>
      </c>
      <c r="E12" s="34">
        <v>40042480</v>
      </c>
    </row>
    <row r="13" spans="4:5" ht="12.75">
      <c r="D13" s="12" t="s">
        <v>15</v>
      </c>
      <c r="E13" s="34">
        <v>0</v>
      </c>
    </row>
    <row r="14" spans="4:5" ht="12.75">
      <c r="D14" s="12" t="s">
        <v>16</v>
      </c>
      <c r="E14" s="34">
        <v>0</v>
      </c>
    </row>
    <row r="15" spans="1:6" ht="13.5" thickBot="1">
      <c r="A15" s="14" t="s">
        <v>17</v>
      </c>
      <c r="B15" s="13" t="s">
        <v>18</v>
      </c>
      <c r="C15" s="13"/>
      <c r="D15" s="14"/>
      <c r="E15" s="35">
        <f>SUM(E1:E14)</f>
        <v>584099825</v>
      </c>
      <c r="F15" s="34" t="s">
        <v>19</v>
      </c>
    </row>
    <row r="16" spans="2:7" ht="13.5" thickBot="1">
      <c r="B16" s="45" t="s">
        <v>20</v>
      </c>
      <c r="C16" s="45"/>
      <c r="D16" s="46"/>
      <c r="E16" s="47">
        <f>E15+E28+E29</f>
        <v>739384912</v>
      </c>
      <c r="F16" s="46" t="s">
        <v>21</v>
      </c>
      <c r="G16" s="46"/>
    </row>
    <row r="17" spans="3:5" ht="12.75">
      <c r="C17">
        <v>614</v>
      </c>
      <c r="D17" s="12" t="s">
        <v>6</v>
      </c>
      <c r="E17" s="34">
        <v>161250000</v>
      </c>
    </row>
    <row r="18" spans="4:5" ht="12.75">
      <c r="D18" s="12" t="s">
        <v>22</v>
      </c>
      <c r="E18" s="34">
        <v>570937500</v>
      </c>
    </row>
    <row r="19" spans="4:8" ht="12.75">
      <c r="D19" s="12" t="s">
        <v>23</v>
      </c>
      <c r="E19" s="34">
        <v>219149306</v>
      </c>
      <c r="F19" s="37">
        <f>SUM(E17:E19)</f>
        <v>951336806</v>
      </c>
      <c r="G19" s="60" t="s">
        <v>24</v>
      </c>
      <c r="H19" s="61">
        <f>'[1]1'!$C$50</f>
        <v>1416181000</v>
      </c>
    </row>
    <row r="20" spans="3:5" ht="12.75">
      <c r="C20">
        <v>615</v>
      </c>
      <c r="D20" s="12" t="s">
        <v>5</v>
      </c>
      <c r="E20" s="34">
        <v>174690883</v>
      </c>
    </row>
    <row r="21" spans="4:6" ht="12.75">
      <c r="D21" s="12" t="s">
        <v>25</v>
      </c>
      <c r="E21" s="34">
        <v>323914963</v>
      </c>
      <c r="F21" s="34"/>
    </row>
    <row r="22" spans="4:5" ht="12.75">
      <c r="D22" s="12" t="s">
        <v>11</v>
      </c>
      <c r="E22" s="34">
        <v>91211179</v>
      </c>
    </row>
    <row r="23" spans="1:7" ht="13.5" thickBot="1">
      <c r="A23" s="14" t="s">
        <v>26</v>
      </c>
      <c r="B23" s="13" t="s">
        <v>27</v>
      </c>
      <c r="C23" s="13"/>
      <c r="D23" s="14"/>
      <c r="E23" s="35">
        <f>SUM(E17:E22)</f>
        <v>1541153831</v>
      </c>
      <c r="G23" t="s">
        <v>28</v>
      </c>
    </row>
    <row r="24" spans="2:11" ht="13.5" thickBot="1">
      <c r="B24" s="45" t="s">
        <v>29</v>
      </c>
      <c r="C24" s="45"/>
      <c r="D24" s="46"/>
      <c r="E24" s="47">
        <f>E20+E21+E22+SUM(E37:E40)+E94</f>
        <v>786179942</v>
      </c>
      <c r="F24" s="54" t="s">
        <v>30</v>
      </c>
      <c r="G24" s="54"/>
      <c r="H24" s="54"/>
      <c r="I24" s="54"/>
      <c r="J24" s="54"/>
      <c r="K24" s="54"/>
    </row>
    <row r="25" spans="3:6" ht="12.75">
      <c r="C25">
        <v>715</v>
      </c>
      <c r="D25" s="12" t="s">
        <v>31</v>
      </c>
      <c r="F25" t="s">
        <v>32</v>
      </c>
    </row>
    <row r="26" spans="4:6" ht="12.75">
      <c r="D26" s="12" t="s">
        <v>33</v>
      </c>
      <c r="F26" t="s">
        <v>32</v>
      </c>
    </row>
    <row r="27" spans="1:5" ht="13.5" thickBot="1">
      <c r="A27" s="14" t="s">
        <v>34</v>
      </c>
      <c r="B27" s="13">
        <v>3</v>
      </c>
      <c r="C27" s="13"/>
      <c r="D27" s="14"/>
      <c r="E27" s="35">
        <f>SUM(E25:E26)</f>
        <v>0</v>
      </c>
    </row>
    <row r="28" spans="1:5" ht="12.75">
      <c r="A28" t="s">
        <v>35</v>
      </c>
      <c r="C28">
        <v>715</v>
      </c>
      <c r="D28" s="12" t="s">
        <v>36</v>
      </c>
      <c r="E28" s="34">
        <v>155285087</v>
      </c>
    </row>
    <row r="29" spans="1:5" ht="12.75">
      <c r="A29" t="s">
        <v>37</v>
      </c>
      <c r="D29" s="12" t="s">
        <v>38</v>
      </c>
      <c r="E29" s="34">
        <v>0</v>
      </c>
    </row>
    <row r="30" spans="1:5" ht="12.75">
      <c r="A30" t="s">
        <v>39</v>
      </c>
      <c r="D30" s="12" t="s">
        <v>31</v>
      </c>
      <c r="E30" s="34">
        <v>0</v>
      </c>
    </row>
    <row r="31" spans="1:5" ht="12.75">
      <c r="A31" t="s">
        <v>35</v>
      </c>
      <c r="D31" s="12" t="s">
        <v>33</v>
      </c>
      <c r="E31" s="34">
        <v>0</v>
      </c>
    </row>
    <row r="32" spans="1:5" ht="12.75">
      <c r="A32" t="s">
        <v>40</v>
      </c>
      <c r="C32">
        <v>716</v>
      </c>
      <c r="D32" s="12" t="s">
        <v>41</v>
      </c>
      <c r="E32" s="34">
        <v>158807784</v>
      </c>
    </row>
    <row r="33" spans="1:5" ht="12.75">
      <c r="A33" t="s">
        <v>42</v>
      </c>
      <c r="C33">
        <v>717</v>
      </c>
      <c r="D33" s="12" t="s">
        <v>41</v>
      </c>
      <c r="E33" s="34">
        <v>505657281</v>
      </c>
    </row>
    <row r="34" spans="1:5" ht="12.75">
      <c r="A34" t="s">
        <v>43</v>
      </c>
      <c r="C34">
        <v>719</v>
      </c>
      <c r="D34" s="12" t="s">
        <v>44</v>
      </c>
      <c r="E34" s="34">
        <v>168413240</v>
      </c>
    </row>
    <row r="35" spans="1:5" ht="12.75">
      <c r="A35" t="s">
        <v>45</v>
      </c>
      <c r="C35">
        <v>751</v>
      </c>
      <c r="D35" s="12" t="s">
        <v>46</v>
      </c>
      <c r="E35" s="34">
        <v>168230997</v>
      </c>
    </row>
    <row r="36" spans="1:5" ht="12.75">
      <c r="A36" t="s">
        <v>45</v>
      </c>
      <c r="C36">
        <v>751</v>
      </c>
      <c r="D36" s="12" t="s">
        <v>47</v>
      </c>
      <c r="E36" s="34">
        <v>57984851</v>
      </c>
    </row>
    <row r="37" spans="1:5" ht="12.75">
      <c r="A37" t="s">
        <v>48</v>
      </c>
      <c r="C37">
        <v>615</v>
      </c>
      <c r="D37" s="12" t="s">
        <v>49</v>
      </c>
      <c r="E37" s="34">
        <v>0</v>
      </c>
    </row>
    <row r="38" spans="1:5" ht="12.75">
      <c r="A38" t="s">
        <v>50</v>
      </c>
      <c r="D38" s="12" t="s">
        <v>36</v>
      </c>
      <c r="E38" s="34">
        <v>55757042</v>
      </c>
    </row>
    <row r="39" spans="1:5" ht="12.75">
      <c r="A39" t="s">
        <v>51</v>
      </c>
      <c r="D39" s="12" t="s">
        <v>38</v>
      </c>
      <c r="E39" s="34">
        <v>140605048</v>
      </c>
    </row>
    <row r="40" spans="1:5" ht="12.75">
      <c r="A40" t="s">
        <v>52</v>
      </c>
      <c r="D40" s="12" t="s">
        <v>33</v>
      </c>
      <c r="E40" s="34">
        <v>0</v>
      </c>
    </row>
    <row r="41" spans="1:6" ht="12.75">
      <c r="A41" t="s">
        <v>53</v>
      </c>
      <c r="C41">
        <v>616</v>
      </c>
      <c r="D41" s="12" t="s">
        <v>54</v>
      </c>
      <c r="E41" s="34">
        <v>437749033</v>
      </c>
      <c r="F41" t="s">
        <v>55</v>
      </c>
    </row>
    <row r="42" spans="1:6" ht="12.75">
      <c r="A42" t="s">
        <v>56</v>
      </c>
      <c r="C42">
        <v>617</v>
      </c>
      <c r="D42" s="12" t="s">
        <v>54</v>
      </c>
      <c r="E42" s="34">
        <v>601097659</v>
      </c>
      <c r="F42" t="s">
        <v>57</v>
      </c>
    </row>
    <row r="43" spans="1:6" ht="12.75">
      <c r="A43" t="s">
        <v>58</v>
      </c>
      <c r="C43">
        <v>619</v>
      </c>
      <c r="D43" s="60" t="s">
        <v>59</v>
      </c>
      <c r="E43" s="34">
        <v>141694599</v>
      </c>
      <c r="F43" t="s">
        <v>60</v>
      </c>
    </row>
    <row r="44" spans="1:5" ht="12.75">
      <c r="A44" t="s">
        <v>61</v>
      </c>
      <c r="C44">
        <v>651</v>
      </c>
      <c r="D44" s="86" t="s">
        <v>47</v>
      </c>
      <c r="E44" s="34">
        <v>57847664</v>
      </c>
    </row>
    <row r="45" spans="1:5" ht="12.75">
      <c r="A45" t="s">
        <v>61</v>
      </c>
      <c r="C45">
        <v>651</v>
      </c>
      <c r="D45" s="12" t="s">
        <v>46</v>
      </c>
      <c r="E45" s="34">
        <v>808065782</v>
      </c>
    </row>
    <row r="46" spans="1:5" ht="13.5" thickBot="1">
      <c r="A46" s="14" t="s">
        <v>62</v>
      </c>
      <c r="B46" s="13">
        <v>6</v>
      </c>
      <c r="C46" s="13"/>
      <c r="D46" s="14"/>
      <c r="E46" s="35">
        <f>SUM(E28:E36)-SUM(E37:E45)</f>
        <v>-1028437587</v>
      </c>
    </row>
    <row r="47" spans="1:5" ht="12.75">
      <c r="A47" s="16" t="s">
        <v>63</v>
      </c>
      <c r="B47" s="15">
        <v>8</v>
      </c>
      <c r="C47" s="15"/>
      <c r="D47" s="16"/>
      <c r="E47" s="36">
        <f>E48+E61</f>
        <v>419305467</v>
      </c>
    </row>
    <row r="48" spans="1:5" ht="12.75">
      <c r="A48" s="81"/>
      <c r="B48" s="82" t="s">
        <v>64</v>
      </c>
      <c r="C48" s="82"/>
      <c r="D48" s="81"/>
      <c r="E48" s="36">
        <f>E49+E50+E51</f>
        <v>183188955</v>
      </c>
    </row>
    <row r="49" spans="1:6" ht="12.75">
      <c r="A49" s="81"/>
      <c r="B49" s="84" t="s">
        <v>65</v>
      </c>
      <c r="C49" s="82">
        <v>631</v>
      </c>
      <c r="D49" s="81" t="s">
        <v>41</v>
      </c>
      <c r="E49" s="83">
        <v>135883100</v>
      </c>
      <c r="F49" t="s">
        <v>66</v>
      </c>
    </row>
    <row r="50" spans="2:5" ht="12.75">
      <c r="B50" t="s">
        <v>67</v>
      </c>
      <c r="C50">
        <v>632</v>
      </c>
      <c r="D50" s="12" t="s">
        <v>49</v>
      </c>
      <c r="E50" s="34">
        <v>12133693</v>
      </c>
    </row>
    <row r="51" spans="2:5" ht="12.75">
      <c r="B51" t="s">
        <v>68</v>
      </c>
      <c r="C51">
        <v>632</v>
      </c>
      <c r="D51" s="12" t="s">
        <v>36</v>
      </c>
      <c r="E51" s="34">
        <v>35172162</v>
      </c>
    </row>
    <row r="52" spans="2:7" ht="12.75">
      <c r="B52" t="s">
        <v>69</v>
      </c>
      <c r="C52">
        <v>632</v>
      </c>
      <c r="D52" s="12" t="s">
        <v>11</v>
      </c>
      <c r="E52" s="34">
        <v>29324</v>
      </c>
      <c r="G52" s="34"/>
    </row>
    <row r="53" spans="2:5" ht="12.75">
      <c r="B53" t="s">
        <v>69</v>
      </c>
      <c r="D53" s="12" t="s">
        <v>70</v>
      </c>
      <c r="E53" s="34">
        <v>1655007</v>
      </c>
    </row>
    <row r="54" spans="2:5" ht="12.75">
      <c r="B54" t="s">
        <v>69</v>
      </c>
      <c r="D54" s="12" t="s">
        <v>6</v>
      </c>
      <c r="E54" s="34">
        <v>271638</v>
      </c>
    </row>
    <row r="55" spans="2:5" ht="12.75">
      <c r="B55" t="s">
        <v>69</v>
      </c>
      <c r="D55" s="12" t="s">
        <v>71</v>
      </c>
      <c r="E55" s="34">
        <v>982</v>
      </c>
    </row>
    <row r="56" spans="2:5" ht="12.75">
      <c r="B56" t="s">
        <v>69</v>
      </c>
      <c r="D56" s="12" t="s">
        <v>38</v>
      </c>
      <c r="E56" s="34">
        <v>348597</v>
      </c>
    </row>
    <row r="57" spans="3:5" ht="12.75">
      <c r="C57">
        <v>635</v>
      </c>
      <c r="D57" s="12" t="s">
        <v>41</v>
      </c>
      <c r="E57" s="34">
        <v>59573926</v>
      </c>
    </row>
    <row r="58" spans="3:5" ht="12.75">
      <c r="C58">
        <v>636</v>
      </c>
      <c r="D58" s="12" t="s">
        <v>41</v>
      </c>
      <c r="E58" s="34">
        <v>95417738</v>
      </c>
    </row>
    <row r="59" spans="3:5" ht="12.75">
      <c r="C59">
        <v>637</v>
      </c>
      <c r="D59" s="12" t="s">
        <v>41</v>
      </c>
      <c r="E59" s="34">
        <v>49870458</v>
      </c>
    </row>
    <row r="60" spans="3:5" ht="12.75">
      <c r="C60">
        <v>638</v>
      </c>
      <c r="D60" s="12" t="s">
        <v>41</v>
      </c>
      <c r="E60" s="34">
        <v>28948842</v>
      </c>
    </row>
    <row r="61" spans="1:5" ht="13.5" thickBot="1">
      <c r="A61" s="14" t="s">
        <v>72</v>
      </c>
      <c r="B61" s="13" t="s">
        <v>73</v>
      </c>
      <c r="C61" s="13"/>
      <c r="D61" s="13"/>
      <c r="E61" s="35">
        <f>SUM(E52:E60)</f>
        <v>236116512</v>
      </c>
    </row>
    <row r="62" spans="2:5" ht="13.5" thickBot="1">
      <c r="B62" s="45" t="s">
        <v>74</v>
      </c>
      <c r="C62" s="45"/>
      <c r="D62" s="46"/>
      <c r="E62" s="47">
        <f>SUM(E50:E56)</f>
        <v>49611403</v>
      </c>
    </row>
    <row r="63" spans="3:6" ht="12.75">
      <c r="C63" t="s">
        <v>75</v>
      </c>
      <c r="D63" s="12" t="s">
        <v>76</v>
      </c>
      <c r="E63" s="34">
        <v>122470</v>
      </c>
      <c r="F63" t="s">
        <v>77</v>
      </c>
    </row>
    <row r="64" spans="3:5" ht="12.75">
      <c r="C64" t="s">
        <v>78</v>
      </c>
      <c r="D64" s="12" t="s">
        <v>79</v>
      </c>
      <c r="E64" s="34">
        <v>6700000000</v>
      </c>
    </row>
    <row r="65" spans="3:4" ht="12.75">
      <c r="C65" t="s">
        <v>80</v>
      </c>
      <c r="D65" s="12" t="s">
        <v>41</v>
      </c>
    </row>
    <row r="66" spans="3:5" ht="12.75">
      <c r="C66">
        <v>654</v>
      </c>
      <c r="D66" s="12" t="s">
        <v>41</v>
      </c>
      <c r="E66" s="34">
        <v>9295850339</v>
      </c>
    </row>
    <row r="67" spans="1:5" ht="13.5" thickBot="1">
      <c r="A67" s="14" t="s">
        <v>81</v>
      </c>
      <c r="B67" s="13">
        <v>12</v>
      </c>
      <c r="C67" s="13"/>
      <c r="D67" s="14"/>
      <c r="E67" s="35">
        <f>SUM(E63:E66)</f>
        <v>15995972809</v>
      </c>
    </row>
    <row r="68" spans="3:5" ht="12.75">
      <c r="C68" t="s">
        <v>82</v>
      </c>
      <c r="D68" s="12" t="s">
        <v>83</v>
      </c>
      <c r="E68" s="34">
        <v>137115</v>
      </c>
    </row>
    <row r="69" spans="3:4" ht="12.75">
      <c r="C69" t="s">
        <v>84</v>
      </c>
      <c r="D69" s="12" t="s">
        <v>41</v>
      </c>
    </row>
    <row r="70" spans="3:4" ht="12.75">
      <c r="C70" t="s">
        <v>85</v>
      </c>
      <c r="D70" s="12" t="s">
        <v>41</v>
      </c>
    </row>
    <row r="71" spans="3:6" ht="12.75">
      <c r="C71" t="s">
        <v>86</v>
      </c>
      <c r="D71" s="12" t="s">
        <v>41</v>
      </c>
      <c r="E71" s="34">
        <v>5979322258</v>
      </c>
      <c r="F71" t="s">
        <v>87</v>
      </c>
    </row>
    <row r="72" spans="1:6" ht="13.5" thickBot="1">
      <c r="A72" s="14" t="s">
        <v>88</v>
      </c>
      <c r="B72" s="13">
        <v>13</v>
      </c>
      <c r="C72" s="13"/>
      <c r="D72" s="14"/>
      <c r="E72" s="35">
        <f>SUM(E68:E71)</f>
        <v>5979459373</v>
      </c>
      <c r="F72" s="52" t="s">
        <v>89</v>
      </c>
    </row>
    <row r="73" spans="3:5" ht="12.75">
      <c r="C73">
        <v>651</v>
      </c>
      <c r="D73" s="12" t="s">
        <v>5</v>
      </c>
      <c r="E73" s="34">
        <v>223238757</v>
      </c>
    </row>
    <row r="74" spans="4:5" ht="12.75">
      <c r="D74" s="12" t="s">
        <v>25</v>
      </c>
      <c r="E74" s="34">
        <v>58228000</v>
      </c>
    </row>
    <row r="75" spans="4:8" ht="12.75">
      <c r="D75" s="12" t="s">
        <v>90</v>
      </c>
      <c r="E75" s="34">
        <v>463600</v>
      </c>
      <c r="G75" s="34"/>
      <c r="H75" s="34"/>
    </row>
    <row r="76" spans="4:8" ht="12.75">
      <c r="D76" s="12" t="s">
        <v>12</v>
      </c>
      <c r="E76" s="34">
        <v>150536091</v>
      </c>
      <c r="G76" s="34"/>
      <c r="H76" s="34"/>
    </row>
    <row r="77" ht="12.75">
      <c r="C77" t="s">
        <v>91</v>
      </c>
    </row>
    <row r="78" spans="1:5" ht="13.5" thickBot="1">
      <c r="A78" s="14" t="s">
        <v>92</v>
      </c>
      <c r="B78" s="13">
        <v>14</v>
      </c>
      <c r="C78" s="13"/>
      <c r="D78" s="14"/>
      <c r="E78" s="35">
        <f>SUM(E73:E77)</f>
        <v>432466448</v>
      </c>
    </row>
    <row r="79" spans="2:8" ht="13.5" thickBot="1">
      <c r="B79" s="45" t="s">
        <v>93</v>
      </c>
      <c r="C79" s="45"/>
      <c r="D79" s="46"/>
      <c r="E79" s="47">
        <f>SUM(E73:E76)+E63+E44+E45+E83</f>
        <v>1298502364</v>
      </c>
      <c r="F79" s="50" t="s">
        <v>94</v>
      </c>
      <c r="G79" s="37">
        <f>'[1]1'!$C$98</f>
        <v>70931000</v>
      </c>
      <c r="H79" t="s">
        <v>95</v>
      </c>
    </row>
    <row r="80" spans="3:7" ht="12.75">
      <c r="C80">
        <v>751</v>
      </c>
      <c r="D80" s="12" t="s">
        <v>71</v>
      </c>
      <c r="E80" s="34">
        <v>383368913</v>
      </c>
      <c r="F80" t="s">
        <v>96</v>
      </c>
      <c r="G80" s="34"/>
    </row>
    <row r="81" ht="12.75">
      <c r="C81" t="s">
        <v>85</v>
      </c>
    </row>
    <row r="82" spans="1:5" ht="13.5" thickBot="1">
      <c r="A82" s="14" t="s">
        <v>97</v>
      </c>
      <c r="B82" s="15">
        <v>15</v>
      </c>
      <c r="C82" s="15"/>
      <c r="D82" s="16"/>
      <c r="E82" s="36">
        <f>E80+E81</f>
        <v>383368913</v>
      </c>
    </row>
    <row r="83" spans="2:5" ht="12.75">
      <c r="B83">
        <v>16</v>
      </c>
      <c r="C83">
        <v>651</v>
      </c>
      <c r="D83" s="12" t="s">
        <v>6</v>
      </c>
      <c r="E83" s="34">
        <v>0</v>
      </c>
    </row>
    <row r="84" spans="2:7" ht="13.5" thickBot="1">
      <c r="B84" s="45" t="s">
        <v>98</v>
      </c>
      <c r="C84" s="45"/>
      <c r="D84" s="46"/>
      <c r="E84" s="47">
        <f>E80+E35+E87+E68</f>
        <v>610981857</v>
      </c>
      <c r="F84" s="50"/>
      <c r="G84" s="50"/>
    </row>
    <row r="86" spans="2:5" ht="12.75">
      <c r="B86">
        <v>17</v>
      </c>
      <c r="C86">
        <v>751</v>
      </c>
      <c r="D86" s="12" t="s">
        <v>6</v>
      </c>
      <c r="E86" s="34">
        <v>405553639</v>
      </c>
    </row>
    <row r="87" spans="1:5" ht="13.5" thickBot="1">
      <c r="A87" s="91"/>
      <c r="B87" s="91">
        <v>17</v>
      </c>
      <c r="C87" s="91">
        <v>751</v>
      </c>
      <c r="D87" s="92" t="s">
        <v>4</v>
      </c>
      <c r="E87" s="93">
        <v>59244832</v>
      </c>
    </row>
    <row r="88" spans="1:5" ht="12.75">
      <c r="A88" s="80" t="s">
        <v>99</v>
      </c>
      <c r="B88" s="80"/>
      <c r="C88" s="80"/>
      <c r="D88" s="94"/>
      <c r="E88" s="95">
        <f>SUM(E86:E87)</f>
        <v>464798471</v>
      </c>
    </row>
    <row r="91" spans="3:5" ht="12.75">
      <c r="C91">
        <v>611</v>
      </c>
      <c r="D91" s="12" t="s">
        <v>100</v>
      </c>
      <c r="E91" s="34">
        <v>27954</v>
      </c>
    </row>
    <row r="92" spans="3:5" ht="12.75">
      <c r="C92">
        <v>612</v>
      </c>
      <c r="D92" s="12" t="s">
        <v>100</v>
      </c>
      <c r="E92" s="34">
        <v>0</v>
      </c>
    </row>
    <row r="93" spans="3:5" ht="12.75">
      <c r="C93">
        <v>614</v>
      </c>
      <c r="D93" s="12" t="s">
        <v>100</v>
      </c>
      <c r="E93" s="34">
        <v>1196</v>
      </c>
    </row>
    <row r="94" spans="3:5" ht="12.75">
      <c r="C94">
        <v>615</v>
      </c>
      <c r="D94" s="12" t="s">
        <v>100</v>
      </c>
      <c r="E94" s="34">
        <v>827</v>
      </c>
    </row>
    <row r="95" spans="1:6" ht="13.5" thickBot="1">
      <c r="A95" s="13" t="s">
        <v>101</v>
      </c>
      <c r="B95" s="13">
        <v>5</v>
      </c>
      <c r="C95" s="13"/>
      <c r="D95" s="14"/>
      <c r="E95" s="35">
        <f>SUM(E91:E94)</f>
        <v>29977</v>
      </c>
      <c r="F95" t="s">
        <v>102</v>
      </c>
    </row>
    <row r="97" spans="3:5" ht="12.75">
      <c r="C97">
        <v>711</v>
      </c>
      <c r="D97" s="12" t="s">
        <v>103</v>
      </c>
      <c r="E97" s="34">
        <v>86</v>
      </c>
    </row>
    <row r="98" spans="3:5" ht="12.75">
      <c r="C98">
        <v>712</v>
      </c>
      <c r="D98" s="12" t="s">
        <v>103</v>
      </c>
      <c r="E98" s="34">
        <v>182225</v>
      </c>
    </row>
    <row r="99" spans="3:5" ht="12.75">
      <c r="C99">
        <v>715</v>
      </c>
      <c r="D99" s="12" t="s">
        <v>103</v>
      </c>
      <c r="E99" s="34">
        <v>0</v>
      </c>
    </row>
    <row r="100" spans="1:6" ht="13.5" thickBot="1">
      <c r="A100" s="13" t="s">
        <v>104</v>
      </c>
      <c r="B100" s="13">
        <v>4</v>
      </c>
      <c r="C100" s="13"/>
      <c r="D100" s="14"/>
      <c r="E100" s="35">
        <f>SUM(E97:E99)</f>
        <v>182311</v>
      </c>
      <c r="F100" t="s">
        <v>102</v>
      </c>
    </row>
    <row r="104" spans="1:5" ht="13.5" thickBot="1">
      <c r="A104" s="87" t="s">
        <v>105</v>
      </c>
      <c r="B104" s="87">
        <v>7</v>
      </c>
      <c r="C104" s="87" t="s">
        <v>106</v>
      </c>
      <c r="D104" s="88"/>
      <c r="E104" s="89">
        <v>12280779223</v>
      </c>
    </row>
    <row r="106" spans="1:5" ht="13.5" thickBot="1">
      <c r="A106" s="13" t="s">
        <v>107</v>
      </c>
      <c r="B106" s="13">
        <v>11</v>
      </c>
      <c r="C106" s="13" t="s">
        <v>108</v>
      </c>
      <c r="D106" s="14"/>
      <c r="E106" s="35">
        <v>10383994241</v>
      </c>
    </row>
    <row r="108" spans="1:5" ht="13.5" thickBot="1">
      <c r="A108" s="13" t="s">
        <v>109</v>
      </c>
      <c r="B108" s="13">
        <v>20</v>
      </c>
      <c r="C108" s="13">
        <v>771</v>
      </c>
      <c r="D108" s="14"/>
      <c r="E108" s="35">
        <v>7873171</v>
      </c>
    </row>
    <row r="110" spans="1:5" ht="13.5" thickBot="1">
      <c r="A110" s="13" t="s">
        <v>110</v>
      </c>
      <c r="B110" s="13">
        <v>21</v>
      </c>
      <c r="C110" s="13">
        <v>671</v>
      </c>
      <c r="D110" s="14"/>
      <c r="E110" s="35">
        <v>85252099</v>
      </c>
    </row>
    <row r="112" spans="1:5" ht="13.5" thickBot="1">
      <c r="A112" s="80" t="s">
        <v>111</v>
      </c>
      <c r="B112" s="13">
        <v>23</v>
      </c>
      <c r="C112" s="13"/>
      <c r="D112" s="14"/>
      <c r="E112" s="35">
        <f>E108-E110</f>
        <v>-77378928</v>
      </c>
    </row>
    <row r="113" ht="13.5" thickBot="1">
      <c r="A113" s="13" t="s">
        <v>112</v>
      </c>
    </row>
  </sheetData>
  <printOptions/>
  <pageMargins left="0.75" right="0.75" top="1" bottom="1" header="0.4921259845" footer="0.4921259845"/>
  <pageSetup horizontalDpi="300" verticalDpi="300" orientation="portrait" paperSize="9" r:id="rId3"/>
  <headerFooter alignWithMargins="0">
    <oddFooter>&amp;L&amp;F/&amp;A&amp;C&amp;P/&amp;N]&amp;R&amp;D/&amp;T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="80" zoomScaleNormal="80" workbookViewId="0" topLeftCell="A1">
      <selection activeCell="A1" sqref="A1:IV16384"/>
    </sheetView>
  </sheetViews>
  <sheetFormatPr defaultColWidth="9.125" defaultRowHeight="12.75"/>
  <cols>
    <col min="1" max="1" width="4.00390625" style="11" customWidth="1"/>
    <col min="2" max="2" width="60.375" style="0" customWidth="1"/>
    <col min="3" max="3" width="11.875" style="0" customWidth="1"/>
    <col min="4" max="4" width="9.875" style="0" customWidth="1"/>
    <col min="5" max="5" width="9.875" style="12" customWidth="1"/>
    <col min="8" max="8" width="14.25390625" style="0" customWidth="1"/>
  </cols>
  <sheetData>
    <row r="1" spans="1:4" ht="18">
      <c r="A1" s="62" t="s">
        <v>113</v>
      </c>
      <c r="B1" s="1"/>
      <c r="C1" s="2"/>
      <c r="D1" s="3"/>
    </row>
    <row r="2" spans="1:4" ht="15">
      <c r="A2" s="63" t="s">
        <v>114</v>
      </c>
      <c r="B2" s="73"/>
      <c r="C2" s="74" t="s">
        <v>115</v>
      </c>
      <c r="D2" s="3"/>
    </row>
    <row r="3" spans="1:10" ht="15" customHeight="1">
      <c r="A3" s="67"/>
      <c r="B3" s="68"/>
      <c r="C3" s="74" t="s">
        <v>116</v>
      </c>
      <c r="D3" s="68"/>
      <c r="E3" s="68"/>
      <c r="F3" s="5"/>
      <c r="I3" s="12"/>
      <c r="J3" s="34"/>
    </row>
    <row r="4" spans="1:10" ht="15" customHeight="1">
      <c r="A4" s="64"/>
      <c r="C4" s="66" t="s">
        <v>117</v>
      </c>
      <c r="E4"/>
      <c r="F4" s="5"/>
      <c r="I4" s="12"/>
      <c r="J4" s="34"/>
    </row>
    <row r="5" spans="1:10" ht="9.75" customHeight="1" thickBot="1">
      <c r="A5" s="67"/>
      <c r="B5" s="5"/>
      <c r="C5" s="65"/>
      <c r="D5" s="5"/>
      <c r="E5" s="5"/>
      <c r="F5" s="5"/>
      <c r="I5" s="12"/>
      <c r="J5" s="34"/>
    </row>
    <row r="6" spans="1:4" ht="12" customHeight="1">
      <c r="A6" s="17" t="s">
        <v>118</v>
      </c>
      <c r="B6" s="18" t="s">
        <v>119</v>
      </c>
      <c r="C6" s="38" t="s">
        <v>120</v>
      </c>
      <c r="D6" s="19" t="s">
        <v>121</v>
      </c>
    </row>
    <row r="7" spans="1:4" ht="12" customHeight="1" thickBot="1">
      <c r="A7" s="20"/>
      <c r="B7" s="21"/>
      <c r="C7" s="39" t="s">
        <v>122</v>
      </c>
      <c r="D7" s="22" t="s">
        <v>122</v>
      </c>
    </row>
    <row r="8" spans="1:5" ht="12.75">
      <c r="A8" s="23">
        <v>1</v>
      </c>
      <c r="B8" s="6" t="s">
        <v>123</v>
      </c>
      <c r="C8" s="75">
        <v>7903621</v>
      </c>
      <c r="D8" s="24"/>
      <c r="E8" s="44" t="s">
        <v>124</v>
      </c>
    </row>
    <row r="9" spans="1:5" ht="12.75">
      <c r="A9" s="25"/>
      <c r="B9" s="7" t="s">
        <v>125</v>
      </c>
      <c r="C9" s="40">
        <f>ROUND(HÚK!E15,-3)</f>
        <v>584100000</v>
      </c>
      <c r="D9" s="26"/>
      <c r="E9" s="44" t="s">
        <v>126</v>
      </c>
    </row>
    <row r="10" spans="1:5" ht="12.75">
      <c r="A10" s="27">
        <v>2</v>
      </c>
      <c r="B10" s="8" t="s">
        <v>127</v>
      </c>
      <c r="C10" s="75">
        <v>7319912</v>
      </c>
      <c r="D10" s="28"/>
      <c r="E10" s="12" t="s">
        <v>128</v>
      </c>
    </row>
    <row r="11" spans="1:5" ht="12.75">
      <c r="A11" s="29"/>
      <c r="B11" s="7" t="s">
        <v>129</v>
      </c>
      <c r="C11" s="40">
        <f>ROUND(HÚK!E23,-3)</f>
        <v>1541154000</v>
      </c>
      <c r="D11" s="26"/>
      <c r="E11" s="12" t="s">
        <v>130</v>
      </c>
    </row>
    <row r="12" spans="1:5" ht="12.75">
      <c r="A12" s="27">
        <v>3</v>
      </c>
      <c r="B12" s="9" t="s">
        <v>131</v>
      </c>
      <c r="C12" s="43">
        <f>ROUND(HÚK!E27,-3)</f>
        <v>0</v>
      </c>
      <c r="D12" s="30"/>
      <c r="E12" s="12" t="s">
        <v>132</v>
      </c>
    </row>
    <row r="13" spans="1:4" ht="12.75">
      <c r="A13" s="25"/>
      <c r="B13" s="7" t="s">
        <v>133</v>
      </c>
      <c r="C13" s="42"/>
      <c r="D13" s="26"/>
    </row>
    <row r="14" spans="1:4" ht="12.75">
      <c r="A14" s="25"/>
      <c r="B14" s="7" t="s">
        <v>134</v>
      </c>
      <c r="C14" s="40">
        <v>0</v>
      </c>
      <c r="D14" s="26"/>
    </row>
    <row r="15" spans="1:4" ht="12.75">
      <c r="A15" s="25"/>
      <c r="B15" s="7" t="s">
        <v>135</v>
      </c>
      <c r="C15" s="40">
        <v>0</v>
      </c>
      <c r="D15" s="26"/>
    </row>
    <row r="16" spans="1:4" ht="12.75">
      <c r="A16" s="25"/>
      <c r="B16" s="7" t="s">
        <v>136</v>
      </c>
      <c r="C16" s="40">
        <v>0</v>
      </c>
      <c r="D16" s="26"/>
    </row>
    <row r="17" spans="1:4" ht="12.75">
      <c r="A17" s="29"/>
      <c r="B17" s="7" t="s">
        <v>137</v>
      </c>
      <c r="C17" s="40">
        <v>0</v>
      </c>
      <c r="D17" s="26"/>
    </row>
    <row r="18" spans="1:5" ht="12.75">
      <c r="A18" s="31">
        <v>4</v>
      </c>
      <c r="B18" s="8" t="s">
        <v>138</v>
      </c>
      <c r="C18" s="75">
        <v>171711</v>
      </c>
      <c r="D18" s="28"/>
      <c r="E18" s="12" t="s">
        <v>139</v>
      </c>
    </row>
    <row r="19" spans="1:5" ht="12.75">
      <c r="A19" s="31">
        <v>5</v>
      </c>
      <c r="B19" s="8" t="s">
        <v>140</v>
      </c>
      <c r="C19" s="75">
        <v>28826</v>
      </c>
      <c r="D19" s="28"/>
      <c r="E19" s="12" t="s">
        <v>141</v>
      </c>
    </row>
    <row r="20" spans="1:5" ht="12.75">
      <c r="A20" s="31">
        <v>6</v>
      </c>
      <c r="B20" s="8" t="s">
        <v>142</v>
      </c>
      <c r="C20" s="40">
        <f>ROUND(HÚK!E46,-3)</f>
        <v>-1028438000</v>
      </c>
      <c r="D20" s="28"/>
      <c r="E20" s="12" t="s">
        <v>143</v>
      </c>
    </row>
    <row r="21" spans="1:5" ht="12.75">
      <c r="A21" s="31">
        <v>7</v>
      </c>
      <c r="B21" s="8" t="s">
        <v>144</v>
      </c>
      <c r="C21" s="40">
        <f>ROUND(HÚK!E104,-3)</f>
        <v>12280779000</v>
      </c>
      <c r="D21" s="28"/>
      <c r="E21" s="12" t="s">
        <v>145</v>
      </c>
    </row>
    <row r="22" spans="1:5" ht="12.75">
      <c r="A22" s="27">
        <v>8</v>
      </c>
      <c r="B22" s="9" t="s">
        <v>146</v>
      </c>
      <c r="C22" s="78">
        <v>362562</v>
      </c>
      <c r="D22" s="30"/>
      <c r="E22" s="12" t="s">
        <v>147</v>
      </c>
    </row>
    <row r="23" spans="1:4" ht="12.75">
      <c r="A23" s="25"/>
      <c r="B23" s="7" t="s">
        <v>148</v>
      </c>
      <c r="C23" s="77"/>
      <c r="D23" s="26"/>
    </row>
    <row r="24" spans="1:7" ht="12.75">
      <c r="A24" s="25"/>
      <c r="B24" s="8" t="s">
        <v>149</v>
      </c>
      <c r="C24" s="77">
        <v>156787</v>
      </c>
      <c r="D24" s="28"/>
      <c r="E24" s="49">
        <f>C24+C28</f>
        <v>362562</v>
      </c>
      <c r="F24" s="48">
        <f>C22-E24</f>
        <v>0</v>
      </c>
      <c r="G24" s="12" t="s">
        <v>150</v>
      </c>
    </row>
    <row r="25" spans="1:5" ht="12.75">
      <c r="A25" s="25"/>
      <c r="B25" s="8" t="s">
        <v>151</v>
      </c>
      <c r="C25" s="75">
        <v>116286</v>
      </c>
      <c r="D25" s="28"/>
      <c r="E25" s="12" t="s">
        <v>152</v>
      </c>
    </row>
    <row r="26" spans="1:5" ht="12.75">
      <c r="A26" s="25"/>
      <c r="B26" s="8" t="s">
        <v>153</v>
      </c>
      <c r="C26" s="75">
        <v>30113</v>
      </c>
      <c r="D26" s="28"/>
      <c r="E26" s="12" t="s">
        <v>154</v>
      </c>
    </row>
    <row r="27" spans="1:5" ht="12.75">
      <c r="A27" s="25" t="s">
        <v>155</v>
      </c>
      <c r="B27" s="8" t="s">
        <v>156</v>
      </c>
      <c r="C27" s="40">
        <f>HÚK!E50</f>
        <v>12133693</v>
      </c>
      <c r="D27" s="28"/>
      <c r="E27" s="12" t="s">
        <v>157</v>
      </c>
    </row>
    <row r="28" spans="1:5" ht="12.75">
      <c r="A28" s="25"/>
      <c r="B28" s="8" t="s">
        <v>158</v>
      </c>
      <c r="C28" s="75">
        <v>205775</v>
      </c>
      <c r="D28" s="28"/>
      <c r="E28" s="12" t="s">
        <v>159</v>
      </c>
    </row>
    <row r="29" spans="1:4" ht="12.75">
      <c r="A29" s="27">
        <v>9</v>
      </c>
      <c r="B29" s="8" t="s">
        <v>160</v>
      </c>
      <c r="C29" s="40">
        <v>0</v>
      </c>
      <c r="D29" s="28"/>
    </row>
    <row r="30" spans="1:4" ht="12.75">
      <c r="A30" s="25"/>
      <c r="B30" s="8" t="s">
        <v>161</v>
      </c>
      <c r="C30" s="40"/>
      <c r="D30" s="28"/>
    </row>
    <row r="31" spans="1:4" ht="12.75">
      <c r="A31" s="25"/>
      <c r="B31" s="8" t="s">
        <v>162</v>
      </c>
      <c r="C31" s="40"/>
      <c r="D31" s="28"/>
    </row>
    <row r="32" spans="1:4" ht="12.75">
      <c r="A32" s="25" t="s">
        <v>155</v>
      </c>
      <c r="B32" s="8" t="s">
        <v>163</v>
      </c>
      <c r="C32" s="40"/>
      <c r="D32" s="28"/>
    </row>
    <row r="33" spans="1:4" ht="12.75">
      <c r="A33" s="27">
        <v>10</v>
      </c>
      <c r="B33" s="8" t="s">
        <v>164</v>
      </c>
      <c r="C33" s="40">
        <v>0</v>
      </c>
      <c r="D33" s="28"/>
    </row>
    <row r="34" spans="1:5" ht="12.75">
      <c r="A34" s="25"/>
      <c r="B34" s="8" t="s">
        <v>165</v>
      </c>
      <c r="C34" s="40"/>
      <c r="D34" s="28"/>
      <c r="E34" s="12" t="s">
        <v>166</v>
      </c>
    </row>
    <row r="35" spans="1:5" ht="12.75">
      <c r="A35" s="25"/>
      <c r="B35" s="8" t="s">
        <v>167</v>
      </c>
      <c r="C35" s="40"/>
      <c r="D35" s="28"/>
      <c r="E35" s="12" t="s">
        <v>168</v>
      </c>
    </row>
    <row r="36" spans="1:5" ht="12.75">
      <c r="A36" s="25"/>
      <c r="B36" s="8" t="s">
        <v>169</v>
      </c>
      <c r="C36" s="40"/>
      <c r="D36" s="28"/>
      <c r="E36" s="12" t="s">
        <v>168</v>
      </c>
    </row>
    <row r="37" spans="1:5" ht="12.75">
      <c r="A37" s="31">
        <v>11</v>
      </c>
      <c r="B37" s="8" t="s">
        <v>170</v>
      </c>
      <c r="C37" s="90">
        <v>9063810</v>
      </c>
      <c r="D37" s="28"/>
      <c r="E37" s="12" t="s">
        <v>171</v>
      </c>
    </row>
    <row r="38" spans="1:5" ht="12.75">
      <c r="A38" s="31">
        <v>12</v>
      </c>
      <c r="B38" s="8" t="s">
        <v>172</v>
      </c>
      <c r="C38" s="42">
        <f>ROUND(HÚK!E67,-3)</f>
        <v>15995973000</v>
      </c>
      <c r="D38" s="28"/>
      <c r="E38" s="12" t="s">
        <v>173</v>
      </c>
    </row>
    <row r="39" spans="1:5" ht="12.75">
      <c r="A39" s="31">
        <v>13</v>
      </c>
      <c r="B39" s="8" t="s">
        <v>174</v>
      </c>
      <c r="C39" s="42">
        <f>ROUND(HÚK!E72,-3)</f>
        <v>5979459000</v>
      </c>
      <c r="D39" s="28"/>
      <c r="E39" s="12" t="s">
        <v>175</v>
      </c>
    </row>
    <row r="40" spans="1:4" ht="12.75">
      <c r="A40" s="27">
        <v>14</v>
      </c>
      <c r="B40" s="9" t="s">
        <v>176</v>
      </c>
      <c r="C40" s="43"/>
      <c r="D40" s="30"/>
    </row>
    <row r="41" spans="1:5" ht="12.75">
      <c r="A41" s="29"/>
      <c r="B41" s="7" t="s">
        <v>177</v>
      </c>
      <c r="C41" s="42">
        <f>ROUND(HÚK!E78,-3)</f>
        <v>432466000</v>
      </c>
      <c r="D41" s="26"/>
      <c r="E41" s="12" t="s">
        <v>178</v>
      </c>
    </row>
    <row r="42" spans="1:4" ht="12.75">
      <c r="A42" s="27">
        <v>15</v>
      </c>
      <c r="B42" s="9" t="s">
        <v>179</v>
      </c>
      <c r="C42" s="43"/>
      <c r="D42" s="30"/>
    </row>
    <row r="43" spans="1:5" ht="12.75">
      <c r="A43" s="29"/>
      <c r="B43" s="7" t="s">
        <v>177</v>
      </c>
      <c r="C43" s="42">
        <f>ROUND(HÚK!E82,-3)</f>
        <v>383369000</v>
      </c>
      <c r="D43" s="26"/>
      <c r="E43" s="12" t="s">
        <v>180</v>
      </c>
    </row>
    <row r="44" spans="1:5" ht="12.75">
      <c r="A44" s="31">
        <v>16</v>
      </c>
      <c r="B44" s="8" t="s">
        <v>181</v>
      </c>
      <c r="C44" s="40">
        <f>HÚK!E83</f>
        <v>0</v>
      </c>
      <c r="D44" s="28"/>
      <c r="E44" s="12" t="s">
        <v>182</v>
      </c>
    </row>
    <row r="45" spans="1:5" ht="12.75">
      <c r="A45" s="31">
        <v>17</v>
      </c>
      <c r="B45" s="8" t="s">
        <v>183</v>
      </c>
      <c r="C45" s="42">
        <f>ROUND(HÚK!E87,-3)</f>
        <v>59245000</v>
      </c>
      <c r="D45" s="28"/>
      <c r="E45" s="12" t="s">
        <v>184</v>
      </c>
    </row>
    <row r="46" spans="1:5" ht="12.75">
      <c r="A46" s="31">
        <v>18</v>
      </c>
      <c r="B46" s="8" t="s">
        <v>185</v>
      </c>
      <c r="C46" s="40">
        <f>'[1]1'!$C$112</f>
        <v>0</v>
      </c>
      <c r="D46" s="28"/>
      <c r="E46" s="12" t="s">
        <v>186</v>
      </c>
    </row>
    <row r="47" spans="1:8" ht="12.75">
      <c r="A47" s="31">
        <v>19</v>
      </c>
      <c r="B47" s="8" t="s">
        <v>187</v>
      </c>
      <c r="C47" s="40">
        <f>C8-C10+C12+C18-C19+C20+C21-C22-C29+C33-C37-C38+C39-C41+C43-C44+C45</f>
        <v>1237275222</v>
      </c>
      <c r="D47" s="28"/>
      <c r="H47" s="34"/>
    </row>
    <row r="48" spans="1:5" ht="12.75">
      <c r="A48" s="31">
        <v>20</v>
      </c>
      <c r="B48" s="8" t="s">
        <v>188</v>
      </c>
      <c r="C48" s="42">
        <f>ROUND(HÚK!E108,-3)</f>
        <v>7873000</v>
      </c>
      <c r="D48" s="28"/>
      <c r="E48" s="12" t="s">
        <v>189</v>
      </c>
    </row>
    <row r="49" spans="1:5" ht="12.75">
      <c r="A49" s="27">
        <v>21</v>
      </c>
      <c r="B49" s="9" t="s">
        <v>190</v>
      </c>
      <c r="C49" s="42">
        <f>ROUND(HÚK!E110,-3)</f>
        <v>85252000</v>
      </c>
      <c r="D49" s="30"/>
      <c r="E49" s="12" t="s">
        <v>191</v>
      </c>
    </row>
    <row r="50" spans="1:8" ht="12.75">
      <c r="A50" s="27">
        <v>22</v>
      </c>
      <c r="B50" s="9" t="s">
        <v>192</v>
      </c>
      <c r="C50" s="40">
        <f>'[1]1'!$C$113</f>
        <v>0</v>
      </c>
      <c r="D50" s="30"/>
      <c r="E50" s="12" t="s">
        <v>193</v>
      </c>
      <c r="H50" s="34"/>
    </row>
    <row r="51" spans="1:5" ht="12.75">
      <c r="A51" s="27">
        <v>23</v>
      </c>
      <c r="B51" s="9" t="s">
        <v>194</v>
      </c>
      <c r="C51" s="42">
        <f>C48-C49</f>
        <v>-77379000</v>
      </c>
      <c r="D51" s="30"/>
      <c r="E51" s="12" t="s">
        <v>195</v>
      </c>
    </row>
    <row r="52" spans="1:8" ht="13.5" thickBot="1">
      <c r="A52" s="32">
        <v>24</v>
      </c>
      <c r="B52" s="10" t="s">
        <v>196</v>
      </c>
      <c r="C52" s="79">
        <v>-6155543</v>
      </c>
      <c r="D52" s="33"/>
      <c r="H52" s="34"/>
    </row>
    <row r="53" spans="3:8" ht="12.75">
      <c r="C53" s="72">
        <f>-'[1]1'!$C$203</f>
        <v>-36089658000</v>
      </c>
      <c r="E53" s="70" t="s">
        <v>197</v>
      </c>
      <c r="H53" s="34"/>
    </row>
    <row r="54" spans="1:3" ht="12.75">
      <c r="A54" s="11" t="s">
        <v>198</v>
      </c>
      <c r="C54" s="71">
        <f>C52-C53</f>
        <v>36083502457</v>
      </c>
    </row>
    <row r="55" ht="12.75">
      <c r="A55" s="11" t="s">
        <v>199</v>
      </c>
    </row>
    <row r="56" ht="12.75">
      <c r="B56" s="41" t="s">
        <v>200</v>
      </c>
    </row>
    <row r="57" ht="12.75">
      <c r="B57" t="s">
        <v>201</v>
      </c>
    </row>
  </sheetData>
  <printOptions/>
  <pageMargins left="0.75" right="0.75" top="1" bottom="1" header="0.4921259845" footer="0.4921259845"/>
  <pageSetup fitToHeight="1" fitToWidth="1"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B1">
      <selection activeCell="C24" sqref="C24"/>
    </sheetView>
  </sheetViews>
  <sheetFormatPr defaultColWidth="9.125" defaultRowHeight="12.75"/>
  <cols>
    <col min="1" max="1" width="18.875" style="0" customWidth="1"/>
    <col min="2" max="2" width="4.25390625" style="0" customWidth="1"/>
    <col min="3" max="3" width="11.75390625" style="51" customWidth="1"/>
    <col min="4" max="4" width="18.125" style="0" customWidth="1"/>
    <col min="5" max="5" width="5.625" style="0" customWidth="1"/>
    <col min="6" max="6" width="10.875" style="51" customWidth="1"/>
    <col min="7" max="7" width="13.25390625" style="0" customWidth="1"/>
    <col min="8" max="8" width="12.625" style="0" customWidth="1"/>
    <col min="9" max="9" width="9.875" style="0" customWidth="1"/>
    <col min="10" max="10" width="12.00390625" style="0" customWidth="1"/>
  </cols>
  <sheetData>
    <row r="1" spans="1:6" ht="12.75">
      <c r="A1" s="4" t="s">
        <v>202</v>
      </c>
      <c r="B1" s="4"/>
      <c r="C1" s="53"/>
      <c r="D1" s="4"/>
      <c r="E1" s="4"/>
      <c r="F1" s="53"/>
    </row>
    <row r="3" spans="1:6" ht="12.75">
      <c r="A3" t="s">
        <v>203</v>
      </c>
      <c r="B3">
        <v>2</v>
      </c>
      <c r="C3" s="51">
        <f>Výkaz!C10</f>
        <v>7319912</v>
      </c>
      <c r="D3" t="s">
        <v>204</v>
      </c>
      <c r="E3">
        <v>1</v>
      </c>
      <c r="F3" s="51">
        <f>Výkaz!C8</f>
        <v>7903621</v>
      </c>
    </row>
    <row r="4" spans="2:6" ht="12.75">
      <c r="B4">
        <v>5</v>
      </c>
      <c r="C4" s="51">
        <f>Výkaz!C19</f>
        <v>28826</v>
      </c>
      <c r="E4">
        <v>3</v>
      </c>
      <c r="F4" s="51">
        <f>Výkaz!C12</f>
        <v>0</v>
      </c>
    </row>
    <row r="5" spans="2:6" ht="12.75">
      <c r="B5">
        <v>8</v>
      </c>
      <c r="C5" s="51">
        <f>Výkaz!C22</f>
        <v>362562</v>
      </c>
      <c r="E5">
        <v>4</v>
      </c>
      <c r="F5" s="51">
        <f>Výkaz!C18</f>
        <v>171711</v>
      </c>
    </row>
    <row r="6" spans="2:6" ht="12.75">
      <c r="B6">
        <v>9</v>
      </c>
      <c r="C6" s="51">
        <f>Výkaz!C29</f>
        <v>0</v>
      </c>
      <c r="E6">
        <v>7</v>
      </c>
      <c r="F6" s="51">
        <f>Výkaz!C21</f>
        <v>12280779000</v>
      </c>
    </row>
    <row r="7" spans="2:6" ht="12.75">
      <c r="B7">
        <v>11</v>
      </c>
      <c r="C7" s="51">
        <f>Výkaz!C37</f>
        <v>9063810</v>
      </c>
      <c r="E7">
        <v>10</v>
      </c>
      <c r="F7" s="51">
        <f>Výkaz!C33</f>
        <v>0</v>
      </c>
    </row>
    <row r="8" spans="2:6" ht="12.75">
      <c r="B8">
        <v>12</v>
      </c>
      <c r="C8" s="51">
        <f>Výkaz!C38</f>
        <v>15995973000</v>
      </c>
      <c r="E8">
        <v>13</v>
      </c>
      <c r="F8" s="51">
        <f>Výkaz!C39</f>
        <v>5979459000</v>
      </c>
    </row>
    <row r="9" spans="2:6" ht="12.75">
      <c r="B9">
        <v>14</v>
      </c>
      <c r="C9" s="51">
        <f>Výkaz!C41</f>
        <v>432466000</v>
      </c>
      <c r="E9">
        <v>15</v>
      </c>
      <c r="F9" s="51">
        <f>Výkaz!C43</f>
        <v>383369000</v>
      </c>
    </row>
    <row r="10" spans="2:6" ht="12.75">
      <c r="B10">
        <v>16</v>
      </c>
      <c r="C10" s="51">
        <f>Výkaz!C44</f>
        <v>0</v>
      </c>
      <c r="E10">
        <v>17</v>
      </c>
      <c r="F10" s="51">
        <f>Výkaz!C45</f>
        <v>59245000</v>
      </c>
    </row>
    <row r="11" spans="2:8" ht="12.75">
      <c r="B11">
        <v>18</v>
      </c>
      <c r="C11" s="51">
        <f>Výkaz!C46</f>
        <v>0</v>
      </c>
      <c r="E11">
        <v>20</v>
      </c>
      <c r="F11" s="51">
        <f>Výkaz!C48</f>
        <v>7873000</v>
      </c>
      <c r="G11" t="s">
        <v>205</v>
      </c>
      <c r="H11" s="52" t="s">
        <v>206</v>
      </c>
    </row>
    <row r="12" spans="2:8" ht="12.75">
      <c r="B12">
        <v>21</v>
      </c>
      <c r="C12" s="51">
        <f>Výkaz!C49</f>
        <v>85252000</v>
      </c>
      <c r="E12">
        <v>24</v>
      </c>
      <c r="F12" s="51">
        <f>-Výkaz!C52</f>
        <v>6155543</v>
      </c>
      <c r="G12" s="48">
        <f>'[1]1'!$C$203</f>
        <v>36089658000</v>
      </c>
      <c r="H12" s="48">
        <f>-F12-(-G12)</f>
        <v>36083502457</v>
      </c>
    </row>
    <row r="13" spans="2:10" ht="12.75">
      <c r="B13">
        <v>22</v>
      </c>
      <c r="C13" s="51">
        <f>Výkaz!C50</f>
        <v>0</v>
      </c>
      <c r="J13" t="s">
        <v>207</v>
      </c>
    </row>
    <row r="14" spans="1:10" ht="13.5" thickBot="1">
      <c r="A14" s="54" t="s">
        <v>208</v>
      </c>
      <c r="B14" s="54"/>
      <c r="C14" s="55">
        <f>ROUND(SUM(HÚK!E37:E45),-3)</f>
        <v>2242817000</v>
      </c>
      <c r="D14" s="54" t="s">
        <v>209</v>
      </c>
      <c r="E14" s="54"/>
      <c r="F14" s="55">
        <f>ROUND(SUM(HÚK!E28:E35),-3)</f>
        <v>1156394000</v>
      </c>
      <c r="G14" s="51" t="s">
        <v>210</v>
      </c>
      <c r="I14" s="51">
        <f>F14-C14</f>
        <v>-1086423000</v>
      </c>
      <c r="J14" s="51">
        <f>Výkaz!C20</f>
        <v>-1028438000</v>
      </c>
    </row>
    <row r="15" spans="1:6" ht="12.75">
      <c r="A15" s="56" t="s">
        <v>211</v>
      </c>
      <c r="B15" s="56"/>
      <c r="C15" s="57">
        <f>SUM(C3:C14)</f>
        <v>18773283110</v>
      </c>
      <c r="D15" s="56" t="s">
        <v>212</v>
      </c>
      <c r="E15" s="56"/>
      <c r="F15" s="57">
        <f>SUM(F3:F14)</f>
        <v>19881349875</v>
      </c>
    </row>
    <row r="16" spans="1:6" ht="12.75">
      <c r="A16" s="58" t="s">
        <v>213</v>
      </c>
      <c r="B16" s="58"/>
      <c r="C16" s="59">
        <f>'[1]1'!$C$117</f>
        <v>59242587000</v>
      </c>
      <c r="D16" s="58" t="s">
        <v>214</v>
      </c>
      <c r="E16" s="58"/>
      <c r="F16" s="59">
        <f>'[1]1'!$C$204</f>
        <v>59242587000</v>
      </c>
    </row>
    <row r="17" spans="1:6" ht="12.75">
      <c r="A17" s="52" t="s">
        <v>215</v>
      </c>
      <c r="C17" s="48">
        <f>C15-C16</f>
        <v>-40469303890</v>
      </c>
      <c r="D17" s="52" t="s">
        <v>215</v>
      </c>
      <c r="F17" s="48">
        <f>F15-F16</f>
        <v>-39361237125</v>
      </c>
    </row>
    <row r="19" ht="12.75">
      <c r="C19" s="69">
        <f>ROUND(SUM(HÚK!E37:E45),-3)</f>
        <v>2242817000</v>
      </c>
    </row>
  </sheetData>
  <printOptions gridLines="1"/>
  <pageMargins left="0.75" right="0.75" top="1" bottom="1" header="0.4921259845" footer="0.4921259845"/>
  <pageSetup horizontalDpi="300" verticalDpi="300" orientation="landscape" paperSize="9" r:id="rId1"/>
  <headerFooter alignWithMargins="0">
    <oddFooter>&amp;L&amp;F/&amp;A&amp;C&amp;P/&amp;N&amp;R&amp;D/&amp;T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0">
      <selection activeCell="G19" sqref="G19"/>
    </sheetView>
  </sheetViews>
  <sheetFormatPr defaultColWidth="9.125" defaultRowHeight="12.75"/>
  <cols>
    <col min="1" max="1" width="4.00390625" style="11" customWidth="1"/>
    <col min="2" max="2" width="78.125" style="0" customWidth="1"/>
    <col min="3" max="3" width="15.875" style="0" customWidth="1"/>
    <col min="4" max="4" width="9.875" style="12" customWidth="1"/>
    <col min="7" max="7" width="14.25390625" style="0" customWidth="1"/>
  </cols>
  <sheetData>
    <row r="1" spans="1:3" ht="18">
      <c r="A1" s="62" t="s">
        <v>113</v>
      </c>
      <c r="B1" s="1"/>
      <c r="C1" s="2"/>
    </row>
    <row r="2" spans="1:5" ht="15">
      <c r="A2" s="63" t="s">
        <v>114</v>
      </c>
      <c r="B2" s="73"/>
      <c r="C2" s="74"/>
      <c r="D2" s="114"/>
      <c r="E2" s="115"/>
    </row>
    <row r="3" spans="1:9" ht="15" customHeight="1">
      <c r="A3" s="67"/>
      <c r="B3" s="68"/>
      <c r="C3" s="101" t="s">
        <v>227</v>
      </c>
      <c r="D3" s="116"/>
      <c r="E3" s="5"/>
      <c r="H3" s="12"/>
      <c r="I3" s="34"/>
    </row>
    <row r="4" spans="1:9" ht="9.75" customHeight="1" thickBot="1">
      <c r="A4" s="67"/>
      <c r="B4" s="5"/>
      <c r="C4" s="65"/>
      <c r="D4" s="5"/>
      <c r="E4" s="5"/>
      <c r="H4" s="12"/>
      <c r="I4" s="34"/>
    </row>
    <row r="5" spans="1:4" ht="12" customHeight="1">
      <c r="A5" s="99" t="s">
        <v>118</v>
      </c>
      <c r="B5" s="98" t="s">
        <v>119</v>
      </c>
      <c r="C5" s="102" t="s">
        <v>216</v>
      </c>
      <c r="D5" s="44"/>
    </row>
    <row r="6" spans="1:4" ht="12" customHeight="1" thickBot="1">
      <c r="A6" s="20"/>
      <c r="B6" s="21"/>
      <c r="C6" s="97"/>
      <c r="D6" s="44"/>
    </row>
    <row r="7" spans="1:4" ht="12.75">
      <c r="A7" s="23">
        <v>1</v>
      </c>
      <c r="B7" s="103" t="s">
        <v>123</v>
      </c>
      <c r="C7" s="75">
        <v>3195654</v>
      </c>
      <c r="D7" s="44"/>
    </row>
    <row r="8" spans="1:4" ht="12.75">
      <c r="A8" s="25"/>
      <c r="B8" s="7" t="s">
        <v>217</v>
      </c>
      <c r="C8" s="75">
        <v>35972</v>
      </c>
      <c r="D8" s="44"/>
    </row>
    <row r="9" spans="1:4" ht="12.75">
      <c r="A9" s="27">
        <v>2</v>
      </c>
      <c r="B9" s="104" t="s">
        <v>127</v>
      </c>
      <c r="C9" s="75">
        <v>3018358</v>
      </c>
      <c r="D9" s="44"/>
    </row>
    <row r="10" spans="1:4" ht="12.75">
      <c r="A10" s="25"/>
      <c r="B10" s="5" t="s">
        <v>218</v>
      </c>
      <c r="C10" s="76">
        <v>371793</v>
      </c>
      <c r="D10" s="44"/>
    </row>
    <row r="11" spans="1:4" ht="12.75">
      <c r="A11" s="27">
        <v>3</v>
      </c>
      <c r="B11" s="105" t="s">
        <v>219</v>
      </c>
      <c r="C11" s="109">
        <v>0</v>
      </c>
      <c r="D11" s="44"/>
    </row>
    <row r="12" spans="1:4" ht="12.75">
      <c r="A12" s="27"/>
      <c r="B12" s="8" t="s">
        <v>220</v>
      </c>
      <c r="C12" s="111">
        <v>0</v>
      </c>
      <c r="D12" s="44"/>
    </row>
    <row r="13" spans="1:4" ht="12.75">
      <c r="A13" s="25"/>
      <c r="B13" s="7" t="s">
        <v>221</v>
      </c>
      <c r="C13" s="75">
        <v>0</v>
      </c>
      <c r="D13" s="44"/>
    </row>
    <row r="14" spans="1:4" ht="12.75">
      <c r="A14" s="25"/>
      <c r="B14" s="7" t="s">
        <v>222</v>
      </c>
      <c r="C14" s="75">
        <v>0</v>
      </c>
      <c r="D14" s="44"/>
    </row>
    <row r="15" spans="1:4" ht="12.75">
      <c r="A15" s="31">
        <v>4</v>
      </c>
      <c r="B15" s="104" t="s">
        <v>138</v>
      </c>
      <c r="C15" s="117">
        <v>14899</v>
      </c>
      <c r="D15" s="44"/>
    </row>
    <row r="16" spans="1:4" ht="12.75">
      <c r="A16" s="31">
        <v>5</v>
      </c>
      <c r="B16" s="104" t="s">
        <v>223</v>
      </c>
      <c r="C16" s="75">
        <v>5064</v>
      </c>
      <c r="D16" s="44"/>
    </row>
    <row r="17" spans="1:4" ht="12.75">
      <c r="A17" s="31">
        <v>6</v>
      </c>
      <c r="B17" s="104" t="s">
        <v>228</v>
      </c>
      <c r="C17" s="75">
        <v>37353</v>
      </c>
      <c r="D17" s="44"/>
    </row>
    <row r="18" spans="1:4" ht="12.75">
      <c r="A18" s="31">
        <v>7</v>
      </c>
      <c r="B18" s="104" t="s">
        <v>144</v>
      </c>
      <c r="C18" s="75">
        <v>125705</v>
      </c>
      <c r="D18" s="44"/>
    </row>
    <row r="19" spans="1:4" ht="12.75">
      <c r="A19" s="31">
        <v>8</v>
      </c>
      <c r="B19" s="105" t="s">
        <v>146</v>
      </c>
      <c r="C19" s="77">
        <v>274678</v>
      </c>
      <c r="D19" s="44"/>
    </row>
    <row r="20" spans="1:6" ht="12.75">
      <c r="A20" s="25"/>
      <c r="B20" s="8" t="s">
        <v>148</v>
      </c>
      <c r="C20" s="77"/>
      <c r="D20" s="49"/>
      <c r="E20" s="48"/>
      <c r="F20" s="12"/>
    </row>
    <row r="21" spans="1:4" ht="12.75">
      <c r="A21" s="25"/>
      <c r="B21" s="8" t="s">
        <v>149</v>
      </c>
      <c r="C21" s="75">
        <v>1267555</v>
      </c>
      <c r="D21" s="44"/>
    </row>
    <row r="22" spans="1:4" ht="12.75">
      <c r="A22" s="25"/>
      <c r="B22" s="8" t="s">
        <v>224</v>
      </c>
      <c r="C22" s="75">
        <v>90337</v>
      </c>
      <c r="D22" s="44"/>
    </row>
    <row r="23" spans="1:4" ht="12.75">
      <c r="A23" s="25" t="s">
        <v>155</v>
      </c>
      <c r="B23" s="8" t="s">
        <v>230</v>
      </c>
      <c r="C23" s="75">
        <v>27066</v>
      </c>
      <c r="D23" s="44"/>
    </row>
    <row r="24" spans="1:4" ht="12.75">
      <c r="A24" s="118"/>
      <c r="B24" s="8" t="s">
        <v>229</v>
      </c>
      <c r="C24" s="75">
        <v>9352</v>
      </c>
      <c r="D24" s="44"/>
    </row>
    <row r="25" spans="1:4" ht="12.75">
      <c r="A25" s="119"/>
      <c r="B25" s="8" t="s">
        <v>158</v>
      </c>
      <c r="C25" s="75">
        <v>148123</v>
      </c>
      <c r="D25" s="44"/>
    </row>
    <row r="26" spans="1:4" ht="12.75">
      <c r="A26" s="27">
        <v>9</v>
      </c>
      <c r="B26" s="104" t="s">
        <v>231</v>
      </c>
      <c r="C26" s="75">
        <v>0</v>
      </c>
      <c r="D26" s="44"/>
    </row>
    <row r="27" spans="1:4" ht="12.75">
      <c r="A27" s="25"/>
      <c r="B27" s="113" t="s">
        <v>232</v>
      </c>
      <c r="C27" s="75">
        <v>0</v>
      </c>
      <c r="D27" s="44"/>
    </row>
    <row r="28" spans="1:4" ht="12.75">
      <c r="A28" s="25"/>
      <c r="B28" s="8" t="s">
        <v>162</v>
      </c>
      <c r="C28" s="75">
        <v>0</v>
      </c>
      <c r="D28" s="44"/>
    </row>
    <row r="29" spans="1:4" ht="12.75">
      <c r="A29" s="25"/>
      <c r="B29" s="8" t="s">
        <v>163</v>
      </c>
      <c r="C29" s="75">
        <v>0</v>
      </c>
      <c r="D29" s="44"/>
    </row>
    <row r="30" spans="1:4" ht="12.75">
      <c r="A30" s="27">
        <v>10</v>
      </c>
      <c r="B30" s="104" t="s">
        <v>164</v>
      </c>
      <c r="C30" s="75">
        <v>0</v>
      </c>
      <c r="D30" s="44"/>
    </row>
    <row r="31" spans="1:4" ht="12.75">
      <c r="A31" s="25"/>
      <c r="B31" s="8" t="s">
        <v>165</v>
      </c>
      <c r="C31" s="75">
        <v>0</v>
      </c>
      <c r="D31" s="44"/>
    </row>
    <row r="32" spans="1:4" ht="12.75">
      <c r="A32" s="25"/>
      <c r="B32" s="8" t="s">
        <v>167</v>
      </c>
      <c r="C32" s="75">
        <v>0</v>
      </c>
      <c r="D32" s="44"/>
    </row>
    <row r="33" spans="1:4" ht="12.75">
      <c r="A33" s="25" t="s">
        <v>155</v>
      </c>
      <c r="B33" s="8" t="s">
        <v>169</v>
      </c>
      <c r="C33" s="75">
        <v>0</v>
      </c>
      <c r="D33" s="44"/>
    </row>
    <row r="34" spans="1:4" ht="12.75">
      <c r="A34" s="27">
        <v>11</v>
      </c>
      <c r="B34" s="104" t="s">
        <v>170</v>
      </c>
      <c r="C34" s="75">
        <v>3206981</v>
      </c>
      <c r="D34" s="44"/>
    </row>
    <row r="35" spans="1:4" ht="12.75">
      <c r="A35" s="27">
        <v>12</v>
      </c>
      <c r="B35" s="112" t="s">
        <v>233</v>
      </c>
      <c r="C35" s="110">
        <v>38857763</v>
      </c>
      <c r="D35" s="44"/>
    </row>
    <row r="36" spans="1:4" ht="12.75">
      <c r="A36" s="27">
        <v>13</v>
      </c>
      <c r="B36" s="107" t="s">
        <v>174</v>
      </c>
      <c r="C36" s="109">
        <v>26186059</v>
      </c>
      <c r="D36" s="44"/>
    </row>
    <row r="37" spans="1:4" ht="12.75">
      <c r="A37" s="27">
        <v>14</v>
      </c>
      <c r="B37" s="105" t="s">
        <v>234</v>
      </c>
      <c r="C37" s="76">
        <v>34961</v>
      </c>
      <c r="D37" s="44"/>
    </row>
    <row r="38" spans="1:4" ht="12.75">
      <c r="A38" s="31">
        <v>15</v>
      </c>
      <c r="B38" s="104" t="s">
        <v>235</v>
      </c>
      <c r="C38" s="111">
        <v>648400</v>
      </c>
      <c r="D38" s="44"/>
    </row>
    <row r="39" spans="1:7" ht="12.75">
      <c r="A39" s="29">
        <v>16</v>
      </c>
      <c r="B39" s="106" t="s">
        <v>236</v>
      </c>
      <c r="C39" s="77">
        <v>788837</v>
      </c>
      <c r="D39" s="44"/>
      <c r="G39" s="34"/>
    </row>
    <row r="40" spans="1:4" ht="12.75">
      <c r="A40" s="31">
        <v>17</v>
      </c>
      <c r="B40" s="104" t="s">
        <v>237</v>
      </c>
      <c r="C40" s="75">
        <v>47655</v>
      </c>
      <c r="D40" s="44"/>
    </row>
    <row r="41" spans="1:4" ht="12.75">
      <c r="A41" s="31">
        <v>18</v>
      </c>
      <c r="B41" s="104" t="s">
        <v>181</v>
      </c>
      <c r="C41" s="77">
        <v>0</v>
      </c>
      <c r="D41" s="44"/>
    </row>
    <row r="42" spans="1:4" ht="12.75">
      <c r="A42" s="31">
        <v>19</v>
      </c>
      <c r="B42" s="104" t="s">
        <v>183</v>
      </c>
      <c r="C42" s="77">
        <v>0</v>
      </c>
      <c r="D42" s="44"/>
    </row>
    <row r="43" spans="1:7" ht="12.75">
      <c r="A43" s="31">
        <v>20</v>
      </c>
      <c r="B43" s="104" t="s">
        <v>185</v>
      </c>
      <c r="C43" s="75">
        <v>0</v>
      </c>
      <c r="D43" s="44"/>
      <c r="G43" s="34"/>
    </row>
    <row r="44" spans="1:7" ht="12.75">
      <c r="A44" s="31">
        <v>21</v>
      </c>
      <c r="B44" s="104" t="s">
        <v>187</v>
      </c>
      <c r="C44" s="75">
        <v>-15931117</v>
      </c>
      <c r="D44" s="44"/>
      <c r="G44" s="34"/>
    </row>
    <row r="45" spans="1:7" ht="12.75">
      <c r="A45" s="31">
        <v>22</v>
      </c>
      <c r="B45" s="104" t="s">
        <v>188</v>
      </c>
      <c r="C45" s="77">
        <v>5163</v>
      </c>
      <c r="D45" s="96"/>
      <c r="G45" s="34"/>
    </row>
    <row r="46" spans="1:3" ht="12.75">
      <c r="A46" s="27">
        <v>23</v>
      </c>
      <c r="B46" s="105" t="s">
        <v>190</v>
      </c>
      <c r="C46" s="77">
        <v>196512</v>
      </c>
    </row>
    <row r="47" spans="1:3" ht="12.75">
      <c r="A47" s="27">
        <v>24</v>
      </c>
      <c r="B47" s="105" t="s">
        <v>192</v>
      </c>
      <c r="C47" s="77">
        <v>0</v>
      </c>
    </row>
    <row r="48" spans="1:3" ht="12.75">
      <c r="A48" s="27">
        <v>25</v>
      </c>
      <c r="B48" s="105" t="s">
        <v>238</v>
      </c>
      <c r="C48" s="108">
        <v>-191349</v>
      </c>
    </row>
    <row r="49" spans="1:3" ht="13.5" thickBot="1">
      <c r="A49" s="32">
        <v>26</v>
      </c>
      <c r="B49" s="10" t="s">
        <v>239</v>
      </c>
      <c r="C49" s="79">
        <v>-16122466</v>
      </c>
    </row>
    <row r="50" ht="12.75">
      <c r="C50" s="100"/>
    </row>
    <row r="51" ht="12.75">
      <c r="C51" s="71"/>
    </row>
    <row r="53" ht="12.75">
      <c r="B53" s="41"/>
    </row>
    <row r="54" ht="12.75">
      <c r="B54" t="s">
        <v>225</v>
      </c>
    </row>
    <row r="55" ht="12.75">
      <c r="B55" t="s">
        <v>226</v>
      </c>
    </row>
  </sheetData>
  <printOptions/>
  <pageMargins left="0.75" right="0.75" top="1" bottom="1" header="0.4921259845" footer="0.4921259845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1999-09-20T09:19:12Z</dcterms:created>
  <cp:category/>
  <cp:version/>
  <cp:contentType/>
  <cp:contentStatus/>
</cp:coreProperties>
</file>