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00" activeTab="0"/>
  </bookViews>
  <sheets>
    <sheet name="NB2004-2016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<sst xmlns="http://schemas.openxmlformats.org/spreadsheetml/2006/main" count="64" uniqueCount="33">
  <si>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Vývoj čisté pozice ČR vůči rozpočtu EU od roku 2004 do 30. června 2016</t>
  </si>
  <si>
    <t>2004 - 2006</t>
  </si>
  <si>
    <t>2004-2011</t>
  </si>
  <si>
    <t>1.1. - 30. 6. 2016</t>
  </si>
  <si>
    <t>2004 - 30. 6. 2016</t>
  </si>
  <si>
    <t>mil €</t>
  </si>
  <si>
    <t>mil Kč</t>
  </si>
  <si>
    <t>Příjmy z rozpočtu EU</t>
  </si>
  <si>
    <t xml:space="preserve">Strukturální akce </t>
  </si>
  <si>
    <t>SF</t>
  </si>
  <si>
    <t>CF</t>
  </si>
  <si>
    <t>Zemědělství</t>
  </si>
  <si>
    <t>Tržní operace</t>
  </si>
  <si>
    <t>Přímé platby</t>
  </si>
  <si>
    <t>Rozvoj venkova</t>
  </si>
  <si>
    <t>Veterinární opatření</t>
  </si>
  <si>
    <t>Rybářství</t>
  </si>
  <si>
    <t>Programy EU</t>
  </si>
  <si>
    <t>n/a</t>
  </si>
  <si>
    <t>Budování institucí</t>
  </si>
  <si>
    <t>Komunitární programy</t>
  </si>
  <si>
    <t>Předvstupní nástroje</t>
  </si>
  <si>
    <t>Phare</t>
  </si>
  <si>
    <t>Ispa</t>
  </si>
  <si>
    <t>Sapard</t>
  </si>
  <si>
    <t>Kompenzace</t>
  </si>
  <si>
    <t>Celkové příjmy z rozpočtu EU</t>
  </si>
  <si>
    <t>Platby do rozpočtu EU</t>
  </si>
  <si>
    <t>tradiční vlastní zdroje (cla)</t>
  </si>
  <si>
    <t>Zdroj z DPH</t>
  </si>
  <si>
    <t>Zdroj z HND</t>
  </si>
  <si>
    <t>Celkové platby do rozpočtu EU</t>
  </si>
  <si>
    <t>Čistá pozice vůči rozpočtu EU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</si>
</sst>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.0\ _B_F_-;\-* #,##0.0\ _B_F_-;_-* &quot;-&quot;??\ _B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0.00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0"/>
    <numFmt numFmtId="178" formatCode="0.00000"/>
    <numFmt numFmtId="179" formatCode="0.0000"/>
    <numFmt numFmtId="180" formatCode="0.0000000"/>
    <numFmt numFmtId="181" formatCode="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166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0" borderId="13" xfId="0" applyNumberFormat="1" applyFont="1" applyFill="1" applyBorder="1" applyAlignment="1" applyProtection="1">
      <alignment horizontal="center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0" fontId="23" fillId="0" borderId="20" xfId="0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 horizontal="right"/>
      <protection/>
    </xf>
    <xf numFmtId="164" fontId="22" fillId="0" borderId="18" xfId="0" applyNumberFormat="1" applyFont="1" applyFill="1" applyBorder="1" applyAlignment="1" applyProtection="1">
      <alignment horizontal="right"/>
      <protection/>
    </xf>
    <xf numFmtId="4" fontId="22" fillId="0" borderId="20" xfId="0" applyNumberFormat="1" applyFont="1" applyFill="1" applyBorder="1" applyAlignment="1" applyProtection="1">
      <alignment horizontal="right"/>
      <protection/>
    </xf>
    <xf numFmtId="164" fontId="22" fillId="0" borderId="19" xfId="0" applyNumberFormat="1" applyFont="1" applyFill="1" applyBorder="1" applyAlignment="1" applyProtection="1">
      <alignment horizontal="right"/>
      <protection/>
    </xf>
    <xf numFmtId="164" fontId="22" fillId="0" borderId="22" xfId="0" applyNumberFormat="1" applyFont="1" applyFill="1" applyBorder="1" applyAlignment="1" applyProtection="1">
      <alignment horizontal="right"/>
      <protection/>
    </xf>
    <xf numFmtId="165" fontId="22" fillId="0" borderId="20" xfId="0" applyNumberFormat="1" applyFont="1" applyFill="1" applyBorder="1" applyAlignment="1" applyProtection="1">
      <alignment horizontal="right"/>
      <protection/>
    </xf>
    <xf numFmtId="165" fontId="22" fillId="0" borderId="18" xfId="0" applyNumberFormat="1" applyFont="1" applyFill="1" applyBorder="1" applyAlignment="1" applyProtection="1">
      <alignment horizontal="right"/>
      <protection/>
    </xf>
    <xf numFmtId="165" fontId="22" fillId="0" borderId="22" xfId="0" applyNumberFormat="1" applyFont="1" applyFill="1" applyBorder="1" applyAlignment="1" applyProtection="1">
      <alignment horizontal="right"/>
      <protection/>
    </xf>
    <xf numFmtId="165" fontId="22" fillId="0" borderId="23" xfId="0" applyNumberFormat="1" applyFont="1" applyFill="1" applyBorder="1" applyAlignment="1" applyProtection="1">
      <alignment horizontal="right"/>
      <protection/>
    </xf>
    <xf numFmtId="165" fontId="22" fillId="0" borderId="24" xfId="0" applyNumberFormat="1" applyFont="1" applyFill="1" applyBorder="1" applyAlignment="1" applyProtection="1">
      <alignment horizontal="right"/>
      <protection/>
    </xf>
    <xf numFmtId="165" fontId="22" fillId="0" borderId="19" xfId="0" applyNumberFormat="1" applyFont="1" applyFill="1" applyBorder="1" applyAlignment="1" applyProtection="1">
      <alignment horizontal="right"/>
      <protection/>
    </xf>
    <xf numFmtId="165" fontId="22" fillId="0" borderId="25" xfId="0" applyNumberFormat="1" applyFont="1" applyFill="1" applyBorder="1" applyAlignment="1" applyProtection="1">
      <alignment horizontal="right"/>
      <protection/>
    </xf>
    <xf numFmtId="0" fontId="23" fillId="0" borderId="21" xfId="0" applyNumberFormat="1" applyFont="1" applyFill="1" applyBorder="1" applyAlignment="1" applyProtection="1">
      <alignment/>
      <protection/>
    </xf>
    <xf numFmtId="165" fontId="23" fillId="0" borderId="26" xfId="0" applyNumberFormat="1" applyFont="1" applyFill="1" applyBorder="1" applyAlignment="1" applyProtection="1">
      <alignment horizontal="right"/>
      <protection/>
    </xf>
    <xf numFmtId="164" fontId="23" fillId="0" borderId="27" xfId="0" applyNumberFormat="1" applyFont="1" applyFill="1" applyBorder="1" applyAlignment="1" applyProtection="1">
      <alignment horizontal="right"/>
      <protection/>
    </xf>
    <xf numFmtId="165" fontId="23" fillId="0" borderId="26" xfId="0" applyNumberFormat="1" applyFont="1" applyFill="1" applyBorder="1" applyAlignment="1" applyProtection="1">
      <alignment/>
      <protection/>
    </xf>
    <xf numFmtId="164" fontId="23" fillId="0" borderId="27" xfId="0" applyNumberFormat="1" applyFont="1" applyFill="1" applyBorder="1" applyAlignment="1" applyProtection="1">
      <alignment/>
      <protection/>
    </xf>
    <xf numFmtId="164" fontId="23" fillId="0" borderId="26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horizontal="right"/>
      <protection/>
    </xf>
    <xf numFmtId="164" fontId="23" fillId="0" borderId="28" xfId="0" applyNumberFormat="1" applyFont="1" applyFill="1" applyBorder="1" applyAlignment="1" applyProtection="1">
      <alignment horizontal="right"/>
      <protection/>
    </xf>
    <xf numFmtId="164" fontId="23" fillId="0" borderId="29" xfId="0" applyNumberFormat="1" applyFont="1" applyFill="1" applyBorder="1" applyAlignment="1" applyProtection="1">
      <alignment horizontal="right"/>
      <protection/>
    </xf>
    <xf numFmtId="164" fontId="23" fillId="0" borderId="30" xfId="0" applyNumberFormat="1" applyFont="1" applyFill="1" applyBorder="1" applyAlignment="1" applyProtection="1">
      <alignment horizontal="right"/>
      <protection/>
    </xf>
    <xf numFmtId="164" fontId="23" fillId="0" borderId="31" xfId="0" applyNumberFormat="1" applyFont="1" applyFill="1" applyBorder="1" applyAlignment="1" applyProtection="1">
      <alignment horizontal="right"/>
      <protection/>
    </xf>
    <xf numFmtId="0" fontId="22" fillId="0" borderId="21" xfId="0" applyNumberFormat="1" applyFont="1" applyFill="1" applyBorder="1" applyAlignment="1" applyProtection="1">
      <alignment horizontal="left" indent="1"/>
      <protection/>
    </xf>
    <xf numFmtId="165" fontId="22" fillId="0" borderId="26" xfId="0" applyNumberFormat="1" applyFont="1" applyFill="1" applyBorder="1" applyAlignment="1" applyProtection="1">
      <alignment horizontal="right"/>
      <protection/>
    </xf>
    <xf numFmtId="164" fontId="22" fillId="0" borderId="27" xfId="0" applyNumberFormat="1" applyFont="1" applyFill="1" applyBorder="1" applyAlignment="1" applyProtection="1">
      <alignment horizontal="right"/>
      <protection/>
    </xf>
    <xf numFmtId="164" fontId="25" fillId="0" borderId="26" xfId="0" applyNumberFormat="1" applyFont="1" applyFill="1" applyBorder="1" applyAlignment="1" applyProtection="1">
      <alignment horizontal="right" wrapText="1"/>
      <protection/>
    </xf>
    <xf numFmtId="164" fontId="25" fillId="0" borderId="27" xfId="0" applyNumberFormat="1" applyFont="1" applyFill="1" applyBorder="1" applyAlignment="1" applyProtection="1">
      <alignment horizontal="right" wrapText="1"/>
      <protection/>
    </xf>
    <xf numFmtId="164" fontId="22" fillId="0" borderId="26" xfId="0" applyNumberFormat="1" applyFont="1" applyFill="1" applyBorder="1" applyAlignment="1" applyProtection="1">
      <alignment horizontal="right"/>
      <protection/>
    </xf>
    <xf numFmtId="164" fontId="22" fillId="0" borderId="0" xfId="0" applyNumberFormat="1" applyFont="1" applyFill="1" applyBorder="1" applyAlignment="1" applyProtection="1">
      <alignment horizontal="right"/>
      <protection/>
    </xf>
    <xf numFmtId="164" fontId="22" fillId="0" borderId="28" xfId="0" applyNumberFormat="1" applyFont="1" applyFill="1" applyBorder="1" applyAlignment="1" applyProtection="1">
      <alignment horizontal="right"/>
      <protection/>
    </xf>
    <xf numFmtId="164" fontId="22" fillId="0" borderId="29" xfId="0" applyNumberFormat="1" applyFont="1" applyFill="1" applyBorder="1" applyAlignment="1" applyProtection="1">
      <alignment horizontal="right"/>
      <protection/>
    </xf>
    <xf numFmtId="164" fontId="22" fillId="0" borderId="30" xfId="0" applyNumberFormat="1" applyFont="1" applyFill="1" applyBorder="1" applyAlignment="1" applyProtection="1">
      <alignment horizontal="right"/>
      <protection/>
    </xf>
    <xf numFmtId="164" fontId="22" fillId="0" borderId="31" xfId="0" applyNumberFormat="1" applyFont="1" applyFill="1" applyBorder="1" applyAlignment="1" applyProtection="1">
      <alignment horizontal="right"/>
      <protection/>
    </xf>
    <xf numFmtId="164" fontId="23" fillId="0" borderId="26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3" fillId="0" borderId="28" xfId="0" applyNumberFormat="1" applyFont="1" applyFill="1" applyBorder="1" applyAlignment="1" applyProtection="1">
      <alignment/>
      <protection/>
    </xf>
    <xf numFmtId="164" fontId="23" fillId="0" borderId="29" xfId="0" applyNumberFormat="1" applyFont="1" applyFill="1" applyBorder="1" applyAlignment="1" applyProtection="1">
      <alignment/>
      <protection/>
    </xf>
    <xf numFmtId="164" fontId="23" fillId="0" borderId="30" xfId="0" applyNumberFormat="1" applyFont="1" applyFill="1" applyBorder="1" applyAlignment="1" applyProtection="1">
      <alignment/>
      <protection/>
    </xf>
    <xf numFmtId="165" fontId="22" fillId="0" borderId="26" xfId="0" applyNumberFormat="1" applyFont="1" applyBorder="1" applyAlignment="1">
      <alignment/>
    </xf>
    <xf numFmtId="165" fontId="22" fillId="0" borderId="26" xfId="0" applyNumberFormat="1" applyFont="1" applyBorder="1" applyAlignment="1">
      <alignment horizontal="right"/>
    </xf>
    <xf numFmtId="164" fontId="22" fillId="0" borderId="26" xfId="0" applyNumberFormat="1" applyFont="1" applyFill="1" applyBorder="1" applyAlignment="1" applyProtection="1">
      <alignment horizontal="right" wrapText="1"/>
      <protection/>
    </xf>
    <xf numFmtId="164" fontId="22" fillId="0" borderId="27" xfId="0" applyNumberFormat="1" applyFont="1" applyFill="1" applyBorder="1" applyAlignment="1" applyProtection="1">
      <alignment horizontal="right" wrapText="1"/>
      <protection/>
    </xf>
    <xf numFmtId="164" fontId="22" fillId="0" borderId="28" xfId="0" applyNumberFormat="1" applyFont="1" applyFill="1" applyBorder="1" applyAlignment="1">
      <alignment/>
    </xf>
    <xf numFmtId="164" fontId="22" fillId="0" borderId="32" xfId="0" applyNumberFormat="1" applyFont="1" applyFill="1" applyBorder="1" applyAlignment="1" applyProtection="1">
      <alignment horizontal="right"/>
      <protection/>
    </xf>
    <xf numFmtId="164" fontId="23" fillId="0" borderId="26" xfId="0" applyNumberFormat="1" applyFont="1" applyBorder="1" applyAlignment="1">
      <alignment/>
    </xf>
    <xf numFmtId="164" fontId="23" fillId="0" borderId="32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27" xfId="0" applyNumberFormat="1" applyFont="1" applyBorder="1" applyAlignment="1">
      <alignment/>
    </xf>
    <xf numFmtId="164" fontId="23" fillId="0" borderId="28" xfId="0" applyNumberFormat="1" applyFont="1" applyBorder="1" applyAlignment="1">
      <alignment/>
    </xf>
    <xf numFmtId="164" fontId="23" fillId="0" borderId="29" xfId="0" applyNumberFormat="1" applyFont="1" applyBorder="1" applyAlignment="1">
      <alignment/>
    </xf>
    <xf numFmtId="164" fontId="23" fillId="0" borderId="30" xfId="0" applyNumberFormat="1" applyFont="1" applyBorder="1" applyAlignment="1">
      <alignment/>
    </xf>
    <xf numFmtId="2" fontId="22" fillId="0" borderId="26" xfId="0" applyNumberFormat="1" applyFont="1" applyFill="1" applyBorder="1" applyAlignment="1" applyProtection="1">
      <alignment horizontal="right"/>
      <protection/>
    </xf>
    <xf numFmtId="164" fontId="23" fillId="0" borderId="33" xfId="0" applyNumberFormat="1" applyFont="1" applyFill="1" applyBorder="1" applyAlignment="1" applyProtection="1">
      <alignment horizontal="right"/>
      <protection/>
    </xf>
    <xf numFmtId="164" fontId="23" fillId="0" borderId="34" xfId="0" applyNumberFormat="1" applyFont="1" applyFill="1" applyBorder="1" applyAlignment="1" applyProtection="1">
      <alignment horizontal="right"/>
      <protection/>
    </xf>
    <xf numFmtId="164" fontId="23" fillId="0" borderId="35" xfId="0" applyNumberFormat="1" applyFont="1" applyFill="1" applyBorder="1" applyAlignment="1" applyProtection="1">
      <alignment horizontal="right"/>
      <protection/>
    </xf>
    <xf numFmtId="0" fontId="26" fillId="24" borderId="36" xfId="0" applyNumberFormat="1" applyFont="1" applyFill="1" applyBorder="1" applyAlignment="1" applyProtection="1">
      <alignment/>
      <protection/>
    </xf>
    <xf numFmtId="164" fontId="26" fillId="24" borderId="15" xfId="0" applyNumberFormat="1" applyFont="1" applyFill="1" applyBorder="1" applyAlignment="1" applyProtection="1">
      <alignment horizontal="right"/>
      <protection/>
    </xf>
    <xf numFmtId="164" fontId="26" fillId="24" borderId="13" xfId="0" applyNumberFormat="1" applyFont="1" applyFill="1" applyBorder="1" applyAlignment="1" applyProtection="1">
      <alignment horizontal="right"/>
      <protection/>
    </xf>
    <xf numFmtId="164" fontId="26" fillId="24" borderId="37" xfId="0" applyNumberFormat="1" applyFont="1" applyFill="1" applyBorder="1" applyAlignment="1" applyProtection="1">
      <alignment horizontal="right"/>
      <protection/>
    </xf>
    <xf numFmtId="164" fontId="26" fillId="24" borderId="33" xfId="0" applyNumberFormat="1" applyFont="1" applyFill="1" applyBorder="1" applyAlignment="1" applyProtection="1">
      <alignment horizontal="right"/>
      <protection/>
    </xf>
    <xf numFmtId="164" fontId="26" fillId="24" borderId="36" xfId="0" applyNumberFormat="1" applyFont="1" applyFill="1" applyBorder="1" applyAlignment="1" applyProtection="1">
      <alignment horizontal="right"/>
      <protection/>
    </xf>
    <xf numFmtId="164" fontId="26" fillId="24" borderId="38" xfId="0" applyNumberFormat="1" applyFont="1" applyFill="1" applyBorder="1" applyAlignment="1" applyProtection="1">
      <alignment horizontal="right"/>
      <protection/>
    </xf>
    <xf numFmtId="164" fontId="26" fillId="24" borderId="39" xfId="0" applyNumberFormat="1" applyFont="1" applyFill="1" applyBorder="1" applyAlignment="1" applyProtection="1">
      <alignment horizontal="right"/>
      <protection/>
    </xf>
    <xf numFmtId="164" fontId="26" fillId="24" borderId="11" xfId="0" applyNumberFormat="1" applyFont="1" applyFill="1" applyBorder="1" applyAlignment="1" applyProtection="1">
      <alignment horizontal="right"/>
      <protection/>
    </xf>
    <xf numFmtId="164" fontId="26" fillId="24" borderId="40" xfId="0" applyNumberFormat="1" applyFont="1" applyFill="1" applyBorder="1" applyAlignment="1" applyProtection="1">
      <alignment horizontal="right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24" fillId="0" borderId="10" xfId="0" applyNumberFormat="1" applyFont="1" applyFill="1" applyBorder="1" applyAlignment="1" applyProtection="1">
      <alignment/>
      <protection/>
    </xf>
    <xf numFmtId="164" fontId="23" fillId="0" borderId="20" xfId="0" applyNumberFormat="1" applyFont="1" applyFill="1" applyBorder="1" applyAlignment="1" applyProtection="1">
      <alignment horizontal="right"/>
      <protection/>
    </xf>
    <xf numFmtId="164" fontId="23" fillId="0" borderId="18" xfId="0" applyNumberFormat="1" applyFont="1" applyFill="1" applyBorder="1" applyAlignment="1" applyProtection="1">
      <alignment horizontal="right"/>
      <protection/>
    </xf>
    <xf numFmtId="164" fontId="23" fillId="0" borderId="19" xfId="0" applyNumberFormat="1" applyFont="1" applyFill="1" applyBorder="1" applyAlignment="1" applyProtection="1">
      <alignment horizontal="right"/>
      <protection/>
    </xf>
    <xf numFmtId="164" fontId="23" fillId="0" borderId="22" xfId="0" applyNumberFormat="1" applyFont="1" applyFill="1" applyBorder="1" applyAlignment="1" applyProtection="1">
      <alignment horizontal="right"/>
      <protection/>
    </xf>
    <xf numFmtId="164" fontId="23" fillId="0" borderId="23" xfId="0" applyNumberFormat="1" applyFont="1" applyFill="1" applyBorder="1" applyAlignment="1" applyProtection="1">
      <alignment horizontal="right"/>
      <protection/>
    </xf>
    <xf numFmtId="0" fontId="22" fillId="0" borderId="20" xfId="0" applyNumberFormat="1" applyFont="1" applyFill="1" applyBorder="1" applyAlignment="1" applyProtection="1">
      <alignment/>
      <protection/>
    </xf>
    <xf numFmtId="0" fontId="22" fillId="0" borderId="18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/>
      <protection/>
    </xf>
    <xf numFmtId="0" fontId="22" fillId="0" borderId="24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/>
      <protection/>
    </xf>
    <xf numFmtId="164" fontId="23" fillId="0" borderId="24" xfId="0" applyNumberFormat="1" applyFont="1" applyFill="1" applyBorder="1" applyAlignment="1" applyProtection="1">
      <alignment horizontal="right"/>
      <protection/>
    </xf>
    <xf numFmtId="0" fontId="22" fillId="0" borderId="23" xfId="0" applyNumberFormat="1" applyFont="1" applyFill="1" applyBorder="1" applyAlignment="1" applyProtection="1">
      <alignment/>
      <protection/>
    </xf>
    <xf numFmtId="0" fontId="22" fillId="0" borderId="25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>
      <alignment/>
    </xf>
    <xf numFmtId="4" fontId="22" fillId="0" borderId="30" xfId="0" applyNumberFormat="1" applyFont="1" applyFill="1" applyBorder="1" applyAlignment="1">
      <alignment/>
    </xf>
    <xf numFmtId="4" fontId="22" fillId="0" borderId="28" xfId="0" applyNumberFormat="1" applyFont="1" applyFill="1" applyBorder="1" applyAlignment="1">
      <alignment/>
    </xf>
    <xf numFmtId="4" fontId="22" fillId="0" borderId="29" xfId="0" applyNumberFormat="1" applyFont="1" applyFill="1" applyBorder="1" applyAlignment="1">
      <alignment/>
    </xf>
    <xf numFmtId="4" fontId="22" fillId="0" borderId="26" xfId="0" applyNumberFormat="1" applyFont="1" applyFill="1" applyBorder="1" applyAlignment="1">
      <alignment/>
    </xf>
    <xf numFmtId="4" fontId="22" fillId="0" borderId="31" xfId="0" applyNumberFormat="1" applyFont="1" applyFill="1" applyBorder="1" applyAlignment="1">
      <alignment/>
    </xf>
    <xf numFmtId="4" fontId="22" fillId="0" borderId="41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0" fontId="26" fillId="25" borderId="36" xfId="0" applyNumberFormat="1" applyFont="1" applyFill="1" applyBorder="1" applyAlignment="1" applyProtection="1">
      <alignment/>
      <protection/>
    </xf>
    <xf numFmtId="164" fontId="26" fillId="25" borderId="15" xfId="0" applyNumberFormat="1" applyFont="1" applyFill="1" applyBorder="1" applyAlignment="1" applyProtection="1">
      <alignment horizontal="right"/>
      <protection/>
    </xf>
    <xf numFmtId="164" fontId="26" fillId="25" borderId="12" xfId="0" applyNumberFormat="1" applyFont="1" applyFill="1" applyBorder="1" applyAlignment="1" applyProtection="1">
      <alignment horizontal="right"/>
      <protection/>
    </xf>
    <xf numFmtId="164" fontId="26" fillId="25" borderId="13" xfId="0" applyNumberFormat="1" applyFont="1" applyFill="1" applyBorder="1" applyAlignment="1" applyProtection="1">
      <alignment horizontal="right"/>
      <protection/>
    </xf>
    <xf numFmtId="164" fontId="26" fillId="25" borderId="39" xfId="0" applyNumberFormat="1" applyFont="1" applyFill="1" applyBorder="1" applyAlignment="1" applyProtection="1">
      <alignment horizontal="right"/>
      <protection/>
    </xf>
    <xf numFmtId="164" fontId="26" fillId="25" borderId="38" xfId="0" applyNumberFormat="1" applyFont="1" applyFill="1" applyBorder="1" applyAlignment="1" applyProtection="1">
      <alignment horizontal="right"/>
      <protection/>
    </xf>
    <xf numFmtId="164" fontId="26" fillId="25" borderId="41" xfId="0" applyNumberFormat="1" applyFont="1" applyFill="1" applyBorder="1" applyAlignment="1" applyProtection="1">
      <alignment horizontal="right"/>
      <protection/>
    </xf>
    <xf numFmtId="164" fontId="26" fillId="25" borderId="35" xfId="0" applyNumberFormat="1" applyFont="1" applyFill="1" applyBorder="1" applyAlignment="1" applyProtection="1">
      <alignment horizontal="right"/>
      <protection/>
    </xf>
    <xf numFmtId="164" fontId="26" fillId="25" borderId="11" xfId="0" applyNumberFormat="1" applyFont="1" applyFill="1" applyBorder="1" applyAlignment="1" applyProtection="1">
      <alignment horizontal="right"/>
      <protection/>
    </xf>
    <xf numFmtId="164" fontId="26" fillId="25" borderId="4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 horizontal="right"/>
      <protection/>
    </xf>
    <xf numFmtId="0" fontId="26" fillId="26" borderId="36" xfId="0" applyNumberFormat="1" applyFont="1" applyFill="1" applyBorder="1" applyAlignment="1" applyProtection="1">
      <alignment/>
      <protection/>
    </xf>
    <xf numFmtId="164" fontId="26" fillId="26" borderId="15" xfId="0" applyNumberFormat="1" applyFont="1" applyFill="1" applyBorder="1" applyAlignment="1" applyProtection="1">
      <alignment horizontal="right"/>
      <protection/>
    </xf>
    <xf numFmtId="164" fontId="26" fillId="26" borderId="38" xfId="0" applyNumberFormat="1" applyFont="1" applyFill="1" applyBorder="1" applyAlignment="1" applyProtection="1">
      <alignment horizontal="right"/>
      <protection/>
    </xf>
    <xf numFmtId="164" fontId="26" fillId="26" borderId="16" xfId="0" applyNumberFormat="1" applyFont="1" applyFill="1" applyBorder="1" applyAlignment="1" applyProtection="1">
      <alignment horizontal="right"/>
      <protection/>
    </xf>
    <xf numFmtId="164" fontId="26" fillId="26" borderId="39" xfId="0" applyNumberFormat="1" applyFont="1" applyFill="1" applyBorder="1" applyAlignment="1" applyProtection="1">
      <alignment horizontal="right"/>
      <protection/>
    </xf>
    <xf numFmtId="164" fontId="26" fillId="26" borderId="12" xfId="0" applyNumberFormat="1" applyFont="1" applyFill="1" applyBorder="1" applyAlignment="1" applyProtection="1">
      <alignment horizontal="right"/>
      <protection/>
    </xf>
    <xf numFmtId="164" fontId="26" fillId="26" borderId="11" xfId="0" applyNumberFormat="1" applyFont="1" applyFill="1" applyBorder="1" applyAlignment="1" applyProtection="1">
      <alignment horizontal="right"/>
      <protection/>
    </xf>
    <xf numFmtId="164" fontId="26" fillId="26" borderId="13" xfId="0" applyNumberFormat="1" applyFont="1" applyFill="1" applyBorder="1" applyAlignment="1" applyProtection="1">
      <alignment horizontal="right"/>
      <protection/>
    </xf>
    <xf numFmtId="164" fontId="26" fillId="26" borderId="4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dg190520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14" sqref="AG14"/>
    </sheetView>
  </sheetViews>
  <sheetFormatPr defaultColWidth="9.140625" defaultRowHeight="12.75"/>
  <cols>
    <col min="1" max="1" width="25.28125" style="0" customWidth="1"/>
    <col min="31" max="31" width="9.57421875" style="0" bestFit="1" customWidth="1"/>
    <col min="32" max="32" width="9.57421875" style="0" customWidth="1"/>
    <col min="33" max="33" width="10.57421875" style="0" customWidth="1"/>
  </cols>
  <sheetData>
    <row r="1" spans="1:3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39"/>
      <c r="AG1" s="139"/>
    </row>
    <row r="2" spans="1:3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14.25" customHeight="1" thickBot="1">
      <c r="A3" s="3"/>
      <c r="B3" s="4">
        <v>2004</v>
      </c>
      <c r="C3" s="5"/>
      <c r="D3" s="6">
        <v>2005</v>
      </c>
      <c r="E3" s="5"/>
      <c r="F3" s="6">
        <v>2006</v>
      </c>
      <c r="G3" s="5"/>
      <c r="H3" s="7" t="s">
        <v>1</v>
      </c>
      <c r="I3" s="8"/>
      <c r="J3" s="9">
        <v>2007</v>
      </c>
      <c r="K3" s="10"/>
      <c r="L3" s="9">
        <v>2008</v>
      </c>
      <c r="M3" s="10"/>
      <c r="N3" s="11">
        <v>2009</v>
      </c>
      <c r="O3" s="12"/>
      <c r="P3" s="13">
        <v>2010</v>
      </c>
      <c r="Q3" s="14"/>
      <c r="R3" s="15">
        <v>2011</v>
      </c>
      <c r="S3" s="16"/>
      <c r="T3" s="13" t="s">
        <v>2</v>
      </c>
      <c r="U3" s="14"/>
      <c r="V3" s="15">
        <v>2012</v>
      </c>
      <c r="W3" s="16"/>
      <c r="X3" s="15">
        <v>2013</v>
      </c>
      <c r="Y3" s="16"/>
      <c r="Z3" s="15">
        <v>2014</v>
      </c>
      <c r="AA3" s="16"/>
      <c r="AB3" s="7">
        <v>2015</v>
      </c>
      <c r="AC3" s="9"/>
      <c r="AD3" s="7" t="s">
        <v>3</v>
      </c>
      <c r="AE3" s="8"/>
      <c r="AF3" s="7" t="s">
        <v>4</v>
      </c>
      <c r="AG3" s="8"/>
    </row>
    <row r="4" spans="1:33" ht="14.25" customHeight="1" thickBot="1">
      <c r="A4" s="17"/>
      <c r="B4" s="18" t="s">
        <v>5</v>
      </c>
      <c r="C4" s="19" t="s">
        <v>6</v>
      </c>
      <c r="D4" s="18" t="s">
        <v>5</v>
      </c>
      <c r="E4" s="19" t="s">
        <v>6</v>
      </c>
      <c r="F4" s="18" t="s">
        <v>5</v>
      </c>
      <c r="G4" s="19" t="s">
        <v>6</v>
      </c>
      <c r="H4" s="18" t="s">
        <v>5</v>
      </c>
      <c r="I4" s="19" t="s">
        <v>6</v>
      </c>
      <c r="J4" s="20" t="s">
        <v>5</v>
      </c>
      <c r="K4" s="19" t="s">
        <v>6</v>
      </c>
      <c r="L4" s="20" t="s">
        <v>5</v>
      </c>
      <c r="M4" s="19" t="s">
        <v>6</v>
      </c>
      <c r="N4" s="18" t="s">
        <v>5</v>
      </c>
      <c r="O4" s="19" t="s">
        <v>6</v>
      </c>
      <c r="P4" s="21" t="s">
        <v>5</v>
      </c>
      <c r="Q4" s="22" t="s">
        <v>6</v>
      </c>
      <c r="R4" s="21" t="s">
        <v>5</v>
      </c>
      <c r="S4" s="22" t="s">
        <v>6</v>
      </c>
      <c r="T4" s="21" t="s">
        <v>5</v>
      </c>
      <c r="U4" s="22" t="s">
        <v>6</v>
      </c>
      <c r="V4" s="20" t="s">
        <v>5</v>
      </c>
      <c r="W4" s="19" t="s">
        <v>6</v>
      </c>
      <c r="X4" s="21" t="s">
        <v>5</v>
      </c>
      <c r="Y4" s="22" t="s">
        <v>6</v>
      </c>
      <c r="Z4" s="21" t="s">
        <v>5</v>
      </c>
      <c r="AA4" s="22" t="s">
        <v>6</v>
      </c>
      <c r="AB4" s="21" t="s">
        <v>5</v>
      </c>
      <c r="AC4" s="23" t="s">
        <v>6</v>
      </c>
      <c r="AD4" s="24" t="s">
        <v>5</v>
      </c>
      <c r="AE4" s="22" t="s">
        <v>6</v>
      </c>
      <c r="AF4" s="18" t="s">
        <v>5</v>
      </c>
      <c r="AG4" s="19" t="s">
        <v>6</v>
      </c>
    </row>
    <row r="5" spans="1:33" ht="14.25" customHeight="1">
      <c r="A5" s="25" t="s">
        <v>7</v>
      </c>
      <c r="B5" s="26"/>
      <c r="C5" s="27"/>
      <c r="D5" s="28"/>
      <c r="E5" s="27"/>
      <c r="F5" s="28"/>
      <c r="G5" s="29"/>
      <c r="H5" s="30"/>
      <c r="I5" s="27"/>
      <c r="J5" s="31"/>
      <c r="K5" s="32"/>
      <c r="L5" s="31"/>
      <c r="M5" s="32"/>
      <c r="N5" s="31"/>
      <c r="O5" s="32"/>
      <c r="P5" s="33"/>
      <c r="Q5" s="34"/>
      <c r="R5" s="33"/>
      <c r="S5" s="35"/>
      <c r="T5" s="31"/>
      <c r="U5" s="32"/>
      <c r="V5" s="36"/>
      <c r="W5" s="34"/>
      <c r="X5" s="33"/>
      <c r="Y5" s="35"/>
      <c r="Z5" s="33"/>
      <c r="AA5" s="35"/>
      <c r="AB5" s="36"/>
      <c r="AC5" s="34"/>
      <c r="AD5" s="33"/>
      <c r="AE5" s="35"/>
      <c r="AF5" s="31"/>
      <c r="AG5" s="37"/>
    </row>
    <row r="6" spans="1:33" ht="14.25" customHeight="1">
      <c r="A6" s="38" t="s">
        <v>8</v>
      </c>
      <c r="B6" s="39">
        <v>193.43910282000002</v>
      </c>
      <c r="C6" s="40">
        <v>6190.0512902400005</v>
      </c>
      <c r="D6" s="41">
        <v>212.13915848</v>
      </c>
      <c r="E6" s="42">
        <v>6788.45307136</v>
      </c>
      <c r="F6" s="43">
        <v>468.32020953</v>
      </c>
      <c r="G6" s="44">
        <v>13300.293950652</v>
      </c>
      <c r="H6" s="45">
        <f aca="true" t="shared" si="0" ref="H6:H22">SUM(B6,D6,F6)</f>
        <v>873.89847083</v>
      </c>
      <c r="I6" s="40">
        <f aca="true" t="shared" si="1" ref="I6:I22">SUM(C6,E6,G6)</f>
        <v>26278.798312252</v>
      </c>
      <c r="J6" s="39">
        <v>992.9190060799999</v>
      </c>
      <c r="K6" s="40">
        <v>27565.41744679296</v>
      </c>
      <c r="L6" s="43">
        <v>1680.1279282300002</v>
      </c>
      <c r="M6" s="40">
        <v>41905.75078591266</v>
      </c>
      <c r="N6" s="43">
        <v>1962.8394083800004</v>
      </c>
      <c r="O6" s="40">
        <v>51907.28815460911</v>
      </c>
      <c r="P6" s="45">
        <v>2192.86</v>
      </c>
      <c r="Q6" s="46">
        <v>55457.35</v>
      </c>
      <c r="R6" s="45">
        <v>1767.48782535</v>
      </c>
      <c r="S6" s="47">
        <v>43455.4556740551</v>
      </c>
      <c r="T6" s="43">
        <f aca="true" t="shared" si="2" ref="T6:T23">H6+J6+L6+N6+P6+R6</f>
        <v>9470.13263887</v>
      </c>
      <c r="U6" s="47">
        <f aca="true" t="shared" si="3" ref="U6:U23">I6+K6+M6+O6+Q6+S6</f>
        <v>246570.06037362185</v>
      </c>
      <c r="V6" s="44">
        <v>3233.1123737799994</v>
      </c>
      <c r="W6" s="46">
        <v>81290.14441395053</v>
      </c>
      <c r="X6" s="45">
        <v>3559.4544337400002</v>
      </c>
      <c r="Y6" s="47">
        <v>92453.26946196277</v>
      </c>
      <c r="Z6" s="45">
        <v>2983.0873233800003</v>
      </c>
      <c r="AA6" s="47">
        <v>82133.34327462155</v>
      </c>
      <c r="AB6" s="44">
        <v>5769.453122109999</v>
      </c>
      <c r="AC6" s="46">
        <v>157407.9895305271</v>
      </c>
      <c r="AD6" s="43">
        <v>2376.10207108</v>
      </c>
      <c r="AE6" s="44">
        <v>64247.42389993212</v>
      </c>
      <c r="AF6" s="43">
        <v>27391.34196296</v>
      </c>
      <c r="AG6" s="48">
        <v>724102.2309546159</v>
      </c>
    </row>
    <row r="7" spans="1:33" ht="14.25" customHeight="1">
      <c r="A7" s="49" t="s">
        <v>9</v>
      </c>
      <c r="B7" s="50">
        <v>161.6455462</v>
      </c>
      <c r="C7" s="51">
        <v>5172.6574784</v>
      </c>
      <c r="D7" s="52">
        <v>137.88645553</v>
      </c>
      <c r="E7" s="53">
        <v>4412.36657696</v>
      </c>
      <c r="F7" s="54">
        <v>252.23189043</v>
      </c>
      <c r="G7" s="55">
        <v>7163.385688212</v>
      </c>
      <c r="H7" s="56">
        <f t="shared" si="0"/>
        <v>551.7638921600001</v>
      </c>
      <c r="I7" s="51">
        <f t="shared" si="1"/>
        <v>16748.409743572003</v>
      </c>
      <c r="J7" s="50">
        <v>760.61900608</v>
      </c>
      <c r="K7" s="51">
        <v>21116.30484679296</v>
      </c>
      <c r="L7" s="54">
        <v>1084.69423088</v>
      </c>
      <c r="M7" s="51">
        <v>27054.44350660896</v>
      </c>
      <c r="N7" s="54">
        <v>1238.9709676900002</v>
      </c>
      <c r="O7" s="51">
        <v>32764.587240562054</v>
      </c>
      <c r="P7" s="56">
        <v>1606.15</v>
      </c>
      <c r="Q7" s="57">
        <v>40619.41</v>
      </c>
      <c r="R7" s="56">
        <v>1726.78954487</v>
      </c>
      <c r="S7" s="58">
        <v>42454.84775017382</v>
      </c>
      <c r="T7" s="54">
        <f t="shared" si="2"/>
        <v>6968.98764168</v>
      </c>
      <c r="U7" s="58">
        <f t="shared" si="3"/>
        <v>180758.0030877098</v>
      </c>
      <c r="V7" s="55">
        <v>1762.5991387499996</v>
      </c>
      <c r="W7" s="57">
        <v>44317.03014559124</v>
      </c>
      <c r="X7" s="56">
        <v>2176.5322108400005</v>
      </c>
      <c r="Y7" s="58">
        <v>56533.247644358176</v>
      </c>
      <c r="Z7" s="56">
        <v>2081.2520393000004</v>
      </c>
      <c r="AA7" s="58">
        <v>57303.11239804691</v>
      </c>
      <c r="AB7" s="55">
        <v>4029.2362408199992</v>
      </c>
      <c r="AC7" s="57">
        <v>109929.65235829205</v>
      </c>
      <c r="AD7" s="54">
        <v>1355.7886764899997</v>
      </c>
      <c r="AE7" s="55">
        <v>36659.17002361311</v>
      </c>
      <c r="AF7" s="54">
        <v>18374.39594788</v>
      </c>
      <c r="AG7" s="59">
        <v>485500.21565761126</v>
      </c>
    </row>
    <row r="8" spans="1:33" ht="14.25" customHeight="1">
      <c r="A8" s="49" t="s">
        <v>10</v>
      </c>
      <c r="B8" s="50">
        <v>31.79355662</v>
      </c>
      <c r="C8" s="51">
        <v>1017.39381184</v>
      </c>
      <c r="D8" s="52">
        <v>74.25270295</v>
      </c>
      <c r="E8" s="53">
        <v>2376.0864944</v>
      </c>
      <c r="F8" s="54">
        <v>216.0883191</v>
      </c>
      <c r="G8" s="55">
        <v>6136.90826244</v>
      </c>
      <c r="H8" s="56">
        <f t="shared" si="0"/>
        <v>322.13457867</v>
      </c>
      <c r="I8" s="51">
        <f t="shared" si="1"/>
        <v>9530.38856868</v>
      </c>
      <c r="J8" s="50">
        <v>232.3</v>
      </c>
      <c r="K8" s="51">
        <v>6449.1126</v>
      </c>
      <c r="L8" s="54">
        <v>595.43369735</v>
      </c>
      <c r="M8" s="51">
        <v>14851.307279303699</v>
      </c>
      <c r="N8" s="54">
        <v>723.86844069</v>
      </c>
      <c r="O8" s="51">
        <v>19142.70091404705</v>
      </c>
      <c r="P8" s="56">
        <v>586.71</v>
      </c>
      <c r="Q8" s="57">
        <v>14837.94</v>
      </c>
      <c r="R8" s="56">
        <v>40.698280479999994</v>
      </c>
      <c r="S8" s="58">
        <v>1000.6079238812798</v>
      </c>
      <c r="T8" s="54">
        <f t="shared" si="2"/>
        <v>2501.14499719</v>
      </c>
      <c r="U8" s="58">
        <f t="shared" si="3"/>
        <v>65812.05728591203</v>
      </c>
      <c r="V8" s="55">
        <v>1470.5132350299998</v>
      </c>
      <c r="W8" s="57">
        <v>36973.114268359284</v>
      </c>
      <c r="X8" s="56">
        <v>1382.9222229</v>
      </c>
      <c r="Y8" s="58">
        <v>35920.0218176046</v>
      </c>
      <c r="Z8" s="56">
        <v>901.83528408</v>
      </c>
      <c r="AA8" s="58">
        <v>24830.23087657464</v>
      </c>
      <c r="AB8" s="55">
        <v>1740.21688129</v>
      </c>
      <c r="AC8" s="57">
        <v>47478.33717223507</v>
      </c>
      <c r="AD8" s="54">
        <v>1020.31339459</v>
      </c>
      <c r="AE8" s="55">
        <v>27588.253876319013</v>
      </c>
      <c r="AF8" s="54">
        <v>9016.94601508</v>
      </c>
      <c r="AG8" s="59">
        <v>238602.01529700466</v>
      </c>
    </row>
    <row r="9" spans="1:33" ht="14.25" customHeight="1">
      <c r="A9" s="38" t="s">
        <v>11</v>
      </c>
      <c r="B9" s="39">
        <v>90.75753695</v>
      </c>
      <c r="C9" s="40">
        <v>2813.74479238</v>
      </c>
      <c r="D9" s="41">
        <v>398.1020872228125</v>
      </c>
      <c r="E9" s="42">
        <v>12739.26679113</v>
      </c>
      <c r="F9" s="60">
        <v>503.46103718</v>
      </c>
      <c r="G9" s="61">
        <v>14250.98143618</v>
      </c>
      <c r="H9" s="45">
        <f t="shared" si="0"/>
        <v>992.3206613528125</v>
      </c>
      <c r="I9" s="40">
        <f t="shared" si="1"/>
        <v>29803.993019690002</v>
      </c>
      <c r="J9" s="60">
        <v>634.9150387818103</v>
      </c>
      <c r="K9" s="42">
        <v>17626.511306660617</v>
      </c>
      <c r="L9" s="60">
        <v>584.20147509</v>
      </c>
      <c r="M9" s="42">
        <v>14571.15319169478</v>
      </c>
      <c r="N9" s="60">
        <v>876.04297264</v>
      </c>
      <c r="O9" s="42">
        <v>23166.956411464802</v>
      </c>
      <c r="P9" s="62">
        <v>1042.05</v>
      </c>
      <c r="Q9" s="63">
        <v>26353.32</v>
      </c>
      <c r="R9" s="62">
        <v>1076.4340904399999</v>
      </c>
      <c r="S9" s="64">
        <v>26465.208547557835</v>
      </c>
      <c r="T9" s="43">
        <f t="shared" si="2"/>
        <v>5205.964238304622</v>
      </c>
      <c r="U9" s="47">
        <f t="shared" si="3"/>
        <v>137987.14247706806</v>
      </c>
      <c r="V9" s="61">
        <v>1182.1478890399999</v>
      </c>
      <c r="W9" s="63">
        <v>29722.74437413272</v>
      </c>
      <c r="X9" s="45">
        <v>1203.00197918</v>
      </c>
      <c r="Y9" s="47">
        <v>31246.77340722132</v>
      </c>
      <c r="Z9" s="45">
        <v>1173.5994014799999</v>
      </c>
      <c r="AA9" s="47">
        <v>32312.71232094884</v>
      </c>
      <c r="AB9" s="44">
        <v>1137.0853840500001</v>
      </c>
      <c r="AC9" s="46">
        <v>31023.10053303615</v>
      </c>
      <c r="AD9" s="43">
        <v>800.6775944600001</v>
      </c>
      <c r="AE9" s="44">
        <v>21649.521476603946</v>
      </c>
      <c r="AF9" s="43">
        <v>10702.47648651462</v>
      </c>
      <c r="AG9" s="48">
        <v>283941.99458901107</v>
      </c>
    </row>
    <row r="10" spans="1:33" ht="14.25" customHeight="1">
      <c r="A10" s="49" t="s">
        <v>12</v>
      </c>
      <c r="B10" s="50">
        <v>4.7098289499999995</v>
      </c>
      <c r="C10" s="51">
        <v>147.32502707999998</v>
      </c>
      <c r="D10" s="52">
        <v>64.0257205709375</v>
      </c>
      <c r="E10" s="53">
        <v>2048.82305827</v>
      </c>
      <c r="F10" s="54">
        <v>64.43549473</v>
      </c>
      <c r="G10" s="55">
        <v>1824.48284159</v>
      </c>
      <c r="H10" s="56">
        <f t="shared" si="0"/>
        <v>133.17104425093748</v>
      </c>
      <c r="I10" s="51">
        <f t="shared" si="1"/>
        <v>4020.63092694</v>
      </c>
      <c r="J10" s="65">
        <v>5.517571531810367</v>
      </c>
      <c r="K10" s="51">
        <v>153.1788208661194</v>
      </c>
      <c r="L10" s="54">
        <v>28.379990879999998</v>
      </c>
      <c r="M10" s="51">
        <v>707.85373252896</v>
      </c>
      <c r="N10" s="54">
        <v>87.44669665</v>
      </c>
      <c r="O10" s="51">
        <v>2312.52789290925</v>
      </c>
      <c r="P10" s="56">
        <v>44.59</v>
      </c>
      <c r="Q10" s="57">
        <v>1127.68</v>
      </c>
      <c r="R10" s="56">
        <v>11.47239963</v>
      </c>
      <c r="S10" s="58">
        <v>282.06041730318</v>
      </c>
      <c r="T10" s="54">
        <f t="shared" si="2"/>
        <v>310.57770294274786</v>
      </c>
      <c r="U10" s="58">
        <f t="shared" si="3"/>
        <v>8603.931790547509</v>
      </c>
      <c r="V10" s="55">
        <v>13.34003343</v>
      </c>
      <c r="W10" s="57">
        <v>335.40846053049</v>
      </c>
      <c r="X10" s="56">
        <v>14.24832108</v>
      </c>
      <c r="Y10" s="58">
        <v>370.08589173192</v>
      </c>
      <c r="Z10" s="56">
        <v>15.22215099</v>
      </c>
      <c r="AA10" s="58">
        <v>419.11148320767</v>
      </c>
      <c r="AB10" s="55">
        <v>15.96113635</v>
      </c>
      <c r="AC10" s="57">
        <v>435.46768303705005</v>
      </c>
      <c r="AD10" s="54">
        <v>14.731924840000001</v>
      </c>
      <c r="AE10" s="55">
        <v>398.33651574876006</v>
      </c>
      <c r="AF10" s="54">
        <v>384.0812696327479</v>
      </c>
      <c r="AG10" s="59">
        <v>10562.3418248034</v>
      </c>
    </row>
    <row r="11" spans="1:33" ht="14.25" customHeight="1">
      <c r="A11" s="49" t="s">
        <v>13</v>
      </c>
      <c r="B11" s="50">
        <v>0</v>
      </c>
      <c r="C11" s="51"/>
      <c r="D11" s="52">
        <v>197.7953608015625</v>
      </c>
      <c r="E11" s="53">
        <v>6329.45154565</v>
      </c>
      <c r="F11" s="54">
        <v>255.33592095</v>
      </c>
      <c r="G11" s="55">
        <v>7239.17756964</v>
      </c>
      <c r="H11" s="56">
        <f t="shared" si="0"/>
        <v>453.1312817515625</v>
      </c>
      <c r="I11" s="51">
        <f t="shared" si="1"/>
        <v>13568.629115290001</v>
      </c>
      <c r="J11" s="50">
        <v>321.3</v>
      </c>
      <c r="K11" s="51">
        <v>8919.9306</v>
      </c>
      <c r="L11" s="54">
        <v>338.02318191</v>
      </c>
      <c r="M11" s="51">
        <v>8430.974203199221</v>
      </c>
      <c r="N11" s="54">
        <v>418.73857104</v>
      </c>
      <c r="O11" s="51">
        <v>11073.5415111528</v>
      </c>
      <c r="P11" s="56">
        <v>546.37</v>
      </c>
      <c r="Q11" s="57">
        <v>13817.61</v>
      </c>
      <c r="R11" s="56">
        <v>656.0306434099999</v>
      </c>
      <c r="S11" s="58">
        <v>16129.169398878257</v>
      </c>
      <c r="T11" s="54">
        <f t="shared" si="2"/>
        <v>2733.593678111562</v>
      </c>
      <c r="U11" s="58">
        <f t="shared" si="3"/>
        <v>71939.85482852027</v>
      </c>
      <c r="V11" s="55">
        <v>742.8999665700001</v>
      </c>
      <c r="W11" s="57">
        <v>18678.733859469514</v>
      </c>
      <c r="X11" s="56">
        <v>818.0350173300001</v>
      </c>
      <c r="Y11" s="58">
        <v>21247.64154012942</v>
      </c>
      <c r="Z11" s="56">
        <v>878.0711099299999</v>
      </c>
      <c r="AA11" s="58">
        <v>24175.93186970269</v>
      </c>
      <c r="AB11" s="55">
        <v>879.7661934600001</v>
      </c>
      <c r="AC11" s="57">
        <v>24002.66105616918</v>
      </c>
      <c r="AD11" s="54">
        <v>674.62913933</v>
      </c>
      <c r="AE11" s="55">
        <v>18241.297298343874</v>
      </c>
      <c r="AF11" s="54">
        <v>6726.995104731563</v>
      </c>
      <c r="AG11" s="59">
        <v>178286.12045233496</v>
      </c>
    </row>
    <row r="12" spans="1:33" ht="14.25" customHeight="1">
      <c r="A12" s="49" t="s">
        <v>14</v>
      </c>
      <c r="B12" s="50">
        <v>86.047708</v>
      </c>
      <c r="C12" s="51">
        <v>2666.4197653</v>
      </c>
      <c r="D12" s="52">
        <v>135.59846795</v>
      </c>
      <c r="E12" s="53">
        <v>4339.1509744</v>
      </c>
      <c r="F12" s="54">
        <v>176.334745</v>
      </c>
      <c r="G12" s="55">
        <v>4981.87960206</v>
      </c>
      <c r="H12" s="56">
        <f t="shared" si="0"/>
        <v>397.98092095000004</v>
      </c>
      <c r="I12" s="51">
        <f t="shared" si="1"/>
        <v>11987.45034176</v>
      </c>
      <c r="J12" s="50">
        <v>304.4</v>
      </c>
      <c r="K12" s="51">
        <v>8450.7528</v>
      </c>
      <c r="L12" s="54">
        <v>212.62454733</v>
      </c>
      <c r="M12" s="51">
        <v>5303.28145950486</v>
      </c>
      <c r="N12" s="54">
        <v>366.71573745</v>
      </c>
      <c r="O12" s="51">
        <v>9697.79767686525</v>
      </c>
      <c r="P12" s="56">
        <v>441.29</v>
      </c>
      <c r="Q12" s="57">
        <v>11160.11</v>
      </c>
      <c r="R12" s="56">
        <v>397.4959712</v>
      </c>
      <c r="S12" s="58">
        <v>9772.835947923199</v>
      </c>
      <c r="T12" s="54">
        <f t="shared" si="2"/>
        <v>2120.5071769300002</v>
      </c>
      <c r="U12" s="58">
        <f t="shared" si="3"/>
        <v>56372.22822605331</v>
      </c>
      <c r="V12" s="55">
        <v>418.9863352</v>
      </c>
      <c r="W12" s="57">
        <v>10534.5734259336</v>
      </c>
      <c r="X12" s="56">
        <v>367.31970713</v>
      </c>
      <c r="Y12" s="58">
        <v>9540.76207299462</v>
      </c>
      <c r="Z12" s="56">
        <v>279.70139558999995</v>
      </c>
      <c r="AA12" s="58">
        <v>7701.018524779469</v>
      </c>
      <c r="AB12" s="55">
        <v>233.73428369</v>
      </c>
      <c r="AC12" s="57">
        <v>6376.972461914271</v>
      </c>
      <c r="AD12" s="54">
        <v>110.22650294</v>
      </c>
      <c r="AE12" s="55">
        <v>2980.4144129946603</v>
      </c>
      <c r="AF12" s="54">
        <v>3530.47540148</v>
      </c>
      <c r="AG12" s="59">
        <v>93505.96912466994</v>
      </c>
    </row>
    <row r="13" spans="1:33" ht="14.25" customHeight="1">
      <c r="A13" s="49" t="s">
        <v>15</v>
      </c>
      <c r="B13" s="50"/>
      <c r="C13" s="51"/>
      <c r="D13" s="52">
        <v>0.6825379003125</v>
      </c>
      <c r="E13" s="53">
        <v>21.84121281</v>
      </c>
      <c r="F13" s="54">
        <v>7.3548765</v>
      </c>
      <c r="G13" s="55">
        <v>205.44142289</v>
      </c>
      <c r="H13" s="56">
        <f t="shared" si="0"/>
        <v>8.0374144003125</v>
      </c>
      <c r="I13" s="51">
        <f t="shared" si="1"/>
        <v>227.28263570000001</v>
      </c>
      <c r="J13" s="50">
        <v>1.8</v>
      </c>
      <c r="K13" s="51">
        <v>49.9716</v>
      </c>
      <c r="L13" s="54">
        <v>3.27628772</v>
      </c>
      <c r="M13" s="51">
        <v>81.71716831224</v>
      </c>
      <c r="N13" s="54">
        <v>3.1419675</v>
      </c>
      <c r="O13" s="51">
        <v>83.08933053749999</v>
      </c>
      <c r="P13" s="56">
        <v>6.51</v>
      </c>
      <c r="Q13" s="57">
        <v>164.67</v>
      </c>
      <c r="R13" s="56">
        <v>3.7638890099999998</v>
      </c>
      <c r="S13" s="58">
        <v>92.53897519985999</v>
      </c>
      <c r="T13" s="54">
        <f t="shared" si="2"/>
        <v>26.5295586303125</v>
      </c>
      <c r="U13" s="58">
        <f t="shared" si="3"/>
        <v>699.2697097496</v>
      </c>
      <c r="V13" s="55">
        <v>2.17015041</v>
      </c>
      <c r="W13" s="57">
        <v>54.564091758630006</v>
      </c>
      <c r="X13" s="56">
        <v>1.48947338</v>
      </c>
      <c r="Y13" s="58">
        <v>38.68758157212</v>
      </c>
      <c r="Z13" s="56">
        <v>0.6047449699999999</v>
      </c>
      <c r="AA13" s="58">
        <v>16.65044325901</v>
      </c>
      <c r="AB13" s="55">
        <v>0.7970669699999999</v>
      </c>
      <c r="AC13" s="57">
        <v>21.74637814251</v>
      </c>
      <c r="AD13" s="54">
        <v>0.21278133</v>
      </c>
      <c r="AE13" s="55">
        <v>5.75339438187</v>
      </c>
      <c r="AF13" s="54">
        <v>31.8037756903125</v>
      </c>
      <c r="AG13" s="59">
        <v>836.67159886374</v>
      </c>
    </row>
    <row r="14" spans="1:33" ht="14.25" customHeight="1">
      <c r="A14" s="49" t="s">
        <v>16</v>
      </c>
      <c r="B14" s="50">
        <v>0</v>
      </c>
      <c r="C14" s="51">
        <v>0</v>
      </c>
      <c r="D14" s="52">
        <v>0</v>
      </c>
      <c r="E14" s="53">
        <v>0</v>
      </c>
      <c r="F14" s="54">
        <v>0</v>
      </c>
      <c r="G14" s="55">
        <v>0</v>
      </c>
      <c r="H14" s="56">
        <f t="shared" si="0"/>
        <v>0</v>
      </c>
      <c r="I14" s="51">
        <f t="shared" si="1"/>
        <v>0</v>
      </c>
      <c r="J14" s="66">
        <v>1.89746725</v>
      </c>
      <c r="K14" s="51">
        <v>52.6774857945</v>
      </c>
      <c r="L14" s="54">
        <v>1.89746725</v>
      </c>
      <c r="M14" s="51">
        <v>47.3266281495</v>
      </c>
      <c r="N14" s="54">
        <v>0</v>
      </c>
      <c r="O14" s="51">
        <v>0</v>
      </c>
      <c r="P14" s="56">
        <v>3.29</v>
      </c>
      <c r="Q14" s="57">
        <v>83.25</v>
      </c>
      <c r="R14" s="56">
        <v>7.6711871899999995</v>
      </c>
      <c r="S14" s="58">
        <v>188.60380825333996</v>
      </c>
      <c r="T14" s="54">
        <f t="shared" si="2"/>
        <v>14.75612169</v>
      </c>
      <c r="U14" s="58">
        <f t="shared" si="3"/>
        <v>371.85792219734</v>
      </c>
      <c r="V14" s="55">
        <v>4.751403430000001</v>
      </c>
      <c r="W14" s="57">
        <v>119.46453644049002</v>
      </c>
      <c r="X14" s="56">
        <v>1.90946026</v>
      </c>
      <c r="Y14" s="58">
        <v>49.59632079324</v>
      </c>
      <c r="Z14" s="56">
        <v>0</v>
      </c>
      <c r="AA14" s="58">
        <v>0</v>
      </c>
      <c r="AB14" s="55">
        <v>6.82670358</v>
      </c>
      <c r="AC14" s="57">
        <v>186.25295377314</v>
      </c>
      <c r="AD14" s="54">
        <v>0.8772460200000001</v>
      </c>
      <c r="AE14" s="55">
        <v>23.719855134780005</v>
      </c>
      <c r="AF14" s="54">
        <v>29.12093498</v>
      </c>
      <c r="AG14" s="59">
        <v>750.89158833899</v>
      </c>
    </row>
    <row r="15" spans="1:33" ht="14.25" customHeight="1">
      <c r="A15" s="38" t="s">
        <v>17</v>
      </c>
      <c r="B15" s="39">
        <v>26.9</v>
      </c>
      <c r="C15" s="40">
        <v>860.8</v>
      </c>
      <c r="D15" s="41">
        <v>48.6</v>
      </c>
      <c r="E15" s="42">
        <v>1904.32</v>
      </c>
      <c r="F15" s="43">
        <v>55.94</v>
      </c>
      <c r="G15" s="44">
        <v>1480.776</v>
      </c>
      <c r="H15" s="45">
        <f t="shared" si="0"/>
        <v>131.44</v>
      </c>
      <c r="I15" s="40">
        <f t="shared" si="1"/>
        <v>4245.896</v>
      </c>
      <c r="J15" s="43">
        <v>56.8</v>
      </c>
      <c r="K15" s="40">
        <v>1576.8816</v>
      </c>
      <c r="L15" s="43">
        <v>85.57770141</v>
      </c>
      <c r="M15" s="40">
        <v>2134.47902856822</v>
      </c>
      <c r="N15" s="43">
        <v>83.00731642344809</v>
      </c>
      <c r="O15" s="40">
        <v>2299.42974787725</v>
      </c>
      <c r="P15" s="45">
        <v>103.9</v>
      </c>
      <c r="Q15" s="46">
        <v>2627.0481292308</v>
      </c>
      <c r="R15" s="45">
        <v>105.51217433</v>
      </c>
      <c r="S15" s="47">
        <v>2594.12231807738</v>
      </c>
      <c r="T15" s="43">
        <f t="shared" si="2"/>
        <v>566.2371921634481</v>
      </c>
      <c r="U15" s="47">
        <f t="shared" si="3"/>
        <v>15477.85682375365</v>
      </c>
      <c r="V15" s="44">
        <v>78.1200148579616</v>
      </c>
      <c r="W15" s="46">
        <v>1963.4601788174998</v>
      </c>
      <c r="X15" s="45">
        <v>105.02711537133848</v>
      </c>
      <c r="Y15" s="47">
        <v>2727.9742946551455</v>
      </c>
      <c r="Z15" s="45">
        <v>194.2955469760666</v>
      </c>
      <c r="AA15" s="47">
        <v>5349.539294892042</v>
      </c>
      <c r="AB15" s="44">
        <v>194.2955469760666</v>
      </c>
      <c r="AC15" s="46">
        <v>5300.965408148025</v>
      </c>
      <c r="AD15" s="43" t="s">
        <v>18</v>
      </c>
      <c r="AE15" s="44" t="s">
        <v>18</v>
      </c>
      <c r="AF15" s="43">
        <v>1137.9754163448813</v>
      </c>
      <c r="AG15" s="48">
        <v>30819.79600026636</v>
      </c>
    </row>
    <row r="16" spans="1:33" ht="14.25" customHeight="1">
      <c r="A16" s="49" t="s">
        <v>19</v>
      </c>
      <c r="B16" s="50">
        <v>0</v>
      </c>
      <c r="C16" s="51">
        <v>0</v>
      </c>
      <c r="D16" s="52">
        <v>10.91</v>
      </c>
      <c r="E16" s="53">
        <v>349.12</v>
      </c>
      <c r="F16" s="54">
        <v>3.54</v>
      </c>
      <c r="G16" s="55">
        <v>100.536</v>
      </c>
      <c r="H16" s="56">
        <f t="shared" si="0"/>
        <v>14.45</v>
      </c>
      <c r="I16" s="51">
        <f t="shared" si="1"/>
        <v>449.656</v>
      </c>
      <c r="J16" s="65">
        <v>10.9</v>
      </c>
      <c r="K16" s="51">
        <v>302.6058</v>
      </c>
      <c r="L16" s="54">
        <v>1.49244451</v>
      </c>
      <c r="M16" s="51">
        <v>37.22455096842</v>
      </c>
      <c r="N16" s="54">
        <v>2.86614215</v>
      </c>
      <c r="O16" s="51">
        <v>75.79512915675</v>
      </c>
      <c r="P16" s="56">
        <v>-0.92304748</v>
      </c>
      <c r="Q16" s="57">
        <v>-23.3438707692</v>
      </c>
      <c r="R16" s="56">
        <v>-0.78782567</v>
      </c>
      <c r="S16" s="58">
        <v>-19.36948192262</v>
      </c>
      <c r="T16" s="54">
        <f t="shared" si="2"/>
        <v>27.99771351</v>
      </c>
      <c r="U16" s="58">
        <f t="shared" si="3"/>
        <v>822.56812743335</v>
      </c>
      <c r="V16" s="55">
        <v>-0.0082775</v>
      </c>
      <c r="W16" s="57">
        <v>-0.2081211825</v>
      </c>
      <c r="X16" s="56">
        <v>-0.03065712</v>
      </c>
      <c r="Y16" s="58">
        <v>-0.79628803488</v>
      </c>
      <c r="Z16" s="56">
        <v>0</v>
      </c>
      <c r="AA16" s="58">
        <v>0</v>
      </c>
      <c r="AB16" s="55">
        <v>0</v>
      </c>
      <c r="AC16" s="57">
        <v>0</v>
      </c>
      <c r="AD16" s="54">
        <v>0</v>
      </c>
      <c r="AE16" s="55">
        <v>0</v>
      </c>
      <c r="AF16" s="54">
        <v>27.95877889</v>
      </c>
      <c r="AG16" s="59">
        <v>821.56371821597</v>
      </c>
    </row>
    <row r="17" spans="1:33" ht="14.25" customHeight="1">
      <c r="A17" s="49" t="s">
        <v>20</v>
      </c>
      <c r="B17" s="50">
        <v>26.9</v>
      </c>
      <c r="C17" s="51">
        <v>860.8</v>
      </c>
      <c r="D17" s="67">
        <v>37.69</v>
      </c>
      <c r="E17" s="68">
        <v>1555.2</v>
      </c>
      <c r="F17" s="54">
        <v>52.4</v>
      </c>
      <c r="G17" s="55">
        <v>1380.24</v>
      </c>
      <c r="H17" s="56">
        <f t="shared" si="0"/>
        <v>116.99000000000001</v>
      </c>
      <c r="I17" s="51">
        <f t="shared" si="1"/>
        <v>3796.24</v>
      </c>
      <c r="J17" s="50">
        <v>45.9</v>
      </c>
      <c r="K17" s="51">
        <v>1274.2758</v>
      </c>
      <c r="L17" s="69">
        <v>84.0852569</v>
      </c>
      <c r="M17" s="58">
        <v>2097.2544775998003</v>
      </c>
      <c r="N17" s="54">
        <v>80.14117427344809</v>
      </c>
      <c r="O17" s="51">
        <v>2223.6346187205</v>
      </c>
      <c r="P17" s="56">
        <v>104.8</v>
      </c>
      <c r="Q17" s="57">
        <v>2650.392</v>
      </c>
      <c r="R17" s="56">
        <v>106.3</v>
      </c>
      <c r="S17" s="58">
        <v>2613.4918</v>
      </c>
      <c r="T17" s="54">
        <f t="shared" si="2"/>
        <v>538.2164311734481</v>
      </c>
      <c r="U17" s="58">
        <f t="shared" si="3"/>
        <v>14655.288696320298</v>
      </c>
      <c r="V17" s="70">
        <f>+V15-V16</f>
        <v>78.12829235796161</v>
      </c>
      <c r="W17" s="57">
        <v>1963.6682999999998</v>
      </c>
      <c r="X17" s="56">
        <v>105.05777249133848</v>
      </c>
      <c r="Y17" s="58">
        <v>2728.7705826900255</v>
      </c>
      <c r="Z17" s="56">
        <v>194.2955469760666</v>
      </c>
      <c r="AA17" s="58">
        <v>5349.539294892042</v>
      </c>
      <c r="AB17" s="55">
        <v>194.2955469760666</v>
      </c>
      <c r="AC17" s="57">
        <v>5300.965408148025</v>
      </c>
      <c r="AD17" s="54">
        <v>0</v>
      </c>
      <c r="AE17" s="55">
        <v>0</v>
      </c>
      <c r="AF17" s="54">
        <v>1109.9935899748814</v>
      </c>
      <c r="AG17" s="59">
        <v>29998.23228205039</v>
      </c>
    </row>
    <row r="18" spans="1:33" ht="14.25" customHeight="1">
      <c r="A18" s="38" t="s">
        <v>21</v>
      </c>
      <c r="B18" s="71">
        <v>157.05088875</v>
      </c>
      <c r="C18" s="72">
        <v>4959.99442635</v>
      </c>
      <c r="D18" s="71">
        <v>72.180293</v>
      </c>
      <c r="E18" s="72">
        <v>2309.769376</v>
      </c>
      <c r="F18" s="71">
        <v>90.424749</v>
      </c>
      <c r="G18" s="73">
        <v>2568.0628716</v>
      </c>
      <c r="H18" s="45">
        <f t="shared" si="0"/>
        <v>319.65593075000004</v>
      </c>
      <c r="I18" s="40">
        <f t="shared" si="1"/>
        <v>9837.82667395</v>
      </c>
      <c r="J18" s="71">
        <v>19.669117999999997</v>
      </c>
      <c r="K18" s="74">
        <v>546.0540539159999</v>
      </c>
      <c r="L18" s="71">
        <v>24.48014776</v>
      </c>
      <c r="M18" s="74">
        <v>610.58384542992</v>
      </c>
      <c r="N18" s="71">
        <v>29.19798441</v>
      </c>
      <c r="O18" s="74">
        <v>772.14069772245</v>
      </c>
      <c r="P18" s="75">
        <v>22.92</v>
      </c>
      <c r="Q18" s="76">
        <v>579.76</v>
      </c>
      <c r="R18" s="75">
        <v>-0.055698049999999985</v>
      </c>
      <c r="S18" s="77">
        <v>-1.3693922572999995</v>
      </c>
      <c r="T18" s="43">
        <f t="shared" si="2"/>
        <v>415.8674828700001</v>
      </c>
      <c r="U18" s="47">
        <f t="shared" si="3"/>
        <v>12344.995878761069</v>
      </c>
      <c r="V18" s="73">
        <v>0</v>
      </c>
      <c r="W18" s="76">
        <v>0</v>
      </c>
      <c r="X18" s="45">
        <v>-0.50154385</v>
      </c>
      <c r="Y18" s="47">
        <v>-13.027099959900001</v>
      </c>
      <c r="Z18" s="45">
        <v>-0.07274544000000001</v>
      </c>
      <c r="AA18" s="47">
        <v>-2.0029001995200004</v>
      </c>
      <c r="AB18" s="44">
        <v>0</v>
      </c>
      <c r="AC18" s="46">
        <v>0</v>
      </c>
      <c r="AD18" s="43">
        <v>0</v>
      </c>
      <c r="AE18" s="44">
        <v>0</v>
      </c>
      <c r="AF18" s="43">
        <v>415.2931935800001</v>
      </c>
      <c r="AG18" s="48">
        <v>12329.965878601648</v>
      </c>
    </row>
    <row r="19" spans="1:33" ht="14.25" customHeight="1">
      <c r="A19" s="49" t="s">
        <v>22</v>
      </c>
      <c r="B19" s="50">
        <v>82.6473024</v>
      </c>
      <c r="C19" s="51">
        <v>2579.07966315</v>
      </c>
      <c r="D19" s="52">
        <v>62.847757</v>
      </c>
      <c r="E19" s="53">
        <v>2011.128224</v>
      </c>
      <c r="F19" s="54">
        <v>45.741117</v>
      </c>
      <c r="G19" s="55">
        <v>1299.0477228</v>
      </c>
      <c r="H19" s="56">
        <f t="shared" si="0"/>
        <v>191.2361764</v>
      </c>
      <c r="I19" s="51">
        <f t="shared" si="1"/>
        <v>5889.25560995</v>
      </c>
      <c r="J19" s="78">
        <v>-0.030882</v>
      </c>
      <c r="K19" s="51">
        <v>-0.857346084</v>
      </c>
      <c r="L19" s="54">
        <v>-10.519833</v>
      </c>
      <c r="M19" s="51">
        <v>-262.385674686</v>
      </c>
      <c r="N19" s="54">
        <v>-1.76373624</v>
      </c>
      <c r="O19" s="51">
        <v>-46.6420048668</v>
      </c>
      <c r="P19" s="56">
        <v>-0.09264153999999998</v>
      </c>
      <c r="Q19" s="57">
        <v>-2.3429045465999994</v>
      </c>
      <c r="R19" s="56">
        <v>-0.02396763</v>
      </c>
      <c r="S19" s="58">
        <v>-0.58926815118</v>
      </c>
      <c r="T19" s="54">
        <f t="shared" si="2"/>
        <v>178.80511599000002</v>
      </c>
      <c r="U19" s="58">
        <f t="shared" si="3"/>
        <v>5576.438411615421</v>
      </c>
      <c r="V19" s="55">
        <v>0</v>
      </c>
      <c r="W19" s="57">
        <v>0</v>
      </c>
      <c r="X19" s="56">
        <v>0</v>
      </c>
      <c r="Y19" s="58">
        <v>0</v>
      </c>
      <c r="Z19" s="56">
        <v>-0.07274544000000001</v>
      </c>
      <c r="AA19" s="58">
        <v>-2.0029001995200004</v>
      </c>
      <c r="AB19" s="55">
        <v>0</v>
      </c>
      <c r="AC19" s="57">
        <v>0</v>
      </c>
      <c r="AD19" s="54">
        <v>0</v>
      </c>
      <c r="AE19" s="55">
        <v>0</v>
      </c>
      <c r="AF19" s="54">
        <v>178.73237055</v>
      </c>
      <c r="AG19" s="59">
        <v>5574.435511415901</v>
      </c>
    </row>
    <row r="20" spans="1:33" ht="14.25" customHeight="1">
      <c r="A20" s="49" t="s">
        <v>23</v>
      </c>
      <c r="B20" s="50">
        <v>35.83251999</v>
      </c>
      <c r="C20" s="51">
        <v>1146.64063968</v>
      </c>
      <c r="D20" s="54"/>
      <c r="E20" s="51">
        <v>0</v>
      </c>
      <c r="F20" s="54">
        <v>44.683632</v>
      </c>
      <c r="G20" s="55">
        <v>1269.0151488</v>
      </c>
      <c r="H20" s="56">
        <f t="shared" si="0"/>
        <v>80.51615199</v>
      </c>
      <c r="I20" s="51">
        <f t="shared" si="1"/>
        <v>2415.65578848</v>
      </c>
      <c r="J20" s="50">
        <v>15.1</v>
      </c>
      <c r="K20" s="51">
        <v>419.2062</v>
      </c>
      <c r="L20" s="54">
        <v>34.99998076</v>
      </c>
      <c r="M20" s="51">
        <v>872.96952011592</v>
      </c>
      <c r="N20" s="54">
        <v>30.96172065</v>
      </c>
      <c r="O20" s="51">
        <v>818.78270258925</v>
      </c>
      <c r="P20" s="56">
        <v>23.01712742</v>
      </c>
      <c r="Q20" s="57">
        <v>582.1031524518</v>
      </c>
      <c r="R20" s="56">
        <v>0.27461132</v>
      </c>
      <c r="S20" s="58">
        <v>6.75159391352</v>
      </c>
      <c r="T20" s="54">
        <f t="shared" si="2"/>
        <v>184.86959213999998</v>
      </c>
      <c r="U20" s="58">
        <f t="shared" si="3"/>
        <v>5115.468957550491</v>
      </c>
      <c r="V20" s="55">
        <v>0</v>
      </c>
      <c r="W20" s="57">
        <v>0</v>
      </c>
      <c r="X20" s="56">
        <v>0</v>
      </c>
      <c r="Y20" s="58">
        <v>0</v>
      </c>
      <c r="Z20" s="56">
        <v>0</v>
      </c>
      <c r="AA20" s="58">
        <v>0</v>
      </c>
      <c r="AB20" s="55">
        <v>0</v>
      </c>
      <c r="AC20" s="57">
        <v>0</v>
      </c>
      <c r="AD20" s="54">
        <v>0</v>
      </c>
      <c r="AE20" s="55">
        <v>0</v>
      </c>
      <c r="AF20" s="54">
        <v>184.86959213999998</v>
      </c>
      <c r="AG20" s="59">
        <v>5115.468957550491</v>
      </c>
    </row>
    <row r="21" spans="1:33" ht="14.25" customHeight="1">
      <c r="A21" s="49" t="s">
        <v>24</v>
      </c>
      <c r="B21" s="50">
        <v>38.57106636</v>
      </c>
      <c r="C21" s="51">
        <v>1234.27412352</v>
      </c>
      <c r="D21" s="52">
        <v>9.332536</v>
      </c>
      <c r="E21" s="53">
        <v>298.641152</v>
      </c>
      <c r="F21" s="54">
        <v>0</v>
      </c>
      <c r="G21" s="55">
        <v>0</v>
      </c>
      <c r="H21" s="56">
        <f t="shared" si="0"/>
        <v>47.90360236</v>
      </c>
      <c r="I21" s="51">
        <f t="shared" si="1"/>
        <v>1532.91527552</v>
      </c>
      <c r="J21" s="65">
        <v>4.6</v>
      </c>
      <c r="K21" s="51">
        <v>127.70519999999999</v>
      </c>
      <c r="L21" s="54">
        <v>0</v>
      </c>
      <c r="M21" s="51">
        <v>0</v>
      </c>
      <c r="N21" s="54">
        <v>0</v>
      </c>
      <c r="O21" s="51">
        <v>0</v>
      </c>
      <c r="P21" s="56">
        <v>0</v>
      </c>
      <c r="Q21" s="57">
        <v>0</v>
      </c>
      <c r="R21" s="56">
        <v>-0.30634174</v>
      </c>
      <c r="S21" s="58">
        <v>-7.531718019639999</v>
      </c>
      <c r="T21" s="54">
        <f t="shared" si="2"/>
        <v>52.19726062</v>
      </c>
      <c r="U21" s="58">
        <f t="shared" si="3"/>
        <v>1653.08875750036</v>
      </c>
      <c r="V21" s="55">
        <v>0</v>
      </c>
      <c r="W21" s="57">
        <v>0</v>
      </c>
      <c r="X21" s="56">
        <v>-0.50154385</v>
      </c>
      <c r="Y21" s="58">
        <v>-13.027099959900001</v>
      </c>
      <c r="Z21" s="56">
        <v>0</v>
      </c>
      <c r="AA21" s="58">
        <v>0</v>
      </c>
      <c r="AB21" s="55">
        <v>0</v>
      </c>
      <c r="AC21" s="57">
        <v>0</v>
      </c>
      <c r="AD21" s="54">
        <v>0</v>
      </c>
      <c r="AE21" s="55">
        <v>0</v>
      </c>
      <c r="AF21" s="54">
        <v>51.695716770000004</v>
      </c>
      <c r="AG21" s="59">
        <v>1640.0616575404601</v>
      </c>
    </row>
    <row r="22" spans="1:33" ht="14.25" customHeight="1" thickBot="1">
      <c r="A22" s="38" t="s">
        <v>25</v>
      </c>
      <c r="B22" s="39">
        <v>332.289</v>
      </c>
      <c r="C22" s="40">
        <v>10466.453</v>
      </c>
      <c r="D22" s="39">
        <v>300</v>
      </c>
      <c r="E22" s="40">
        <v>8940</v>
      </c>
      <c r="F22" s="39">
        <v>201.9</v>
      </c>
      <c r="G22" s="44">
        <v>5710.230253</v>
      </c>
      <c r="H22" s="79">
        <f t="shared" si="0"/>
        <v>834.189</v>
      </c>
      <c r="I22" s="80">
        <f t="shared" si="1"/>
        <v>25116.683253000003</v>
      </c>
      <c r="J22" s="39">
        <v>0</v>
      </c>
      <c r="K22" s="40">
        <v>0</v>
      </c>
      <c r="L22" s="43">
        <v>0</v>
      </c>
      <c r="M22" s="40">
        <v>0</v>
      </c>
      <c r="N22" s="43">
        <v>0</v>
      </c>
      <c r="O22" s="40">
        <v>0</v>
      </c>
      <c r="P22" s="45">
        <v>0</v>
      </c>
      <c r="Q22" s="46">
        <v>0</v>
      </c>
      <c r="R22" s="79">
        <v>0</v>
      </c>
      <c r="S22" s="81">
        <v>0</v>
      </c>
      <c r="T22" s="43">
        <f t="shared" si="2"/>
        <v>834.189</v>
      </c>
      <c r="U22" s="47">
        <f t="shared" si="3"/>
        <v>25116.683253000003</v>
      </c>
      <c r="V22" s="44">
        <v>0</v>
      </c>
      <c r="W22" s="46">
        <v>0</v>
      </c>
      <c r="X22" s="79">
        <v>0</v>
      </c>
      <c r="Y22" s="81">
        <v>0</v>
      </c>
      <c r="Z22" s="45">
        <v>0</v>
      </c>
      <c r="AA22" s="47">
        <v>0</v>
      </c>
      <c r="AB22" s="44">
        <v>0</v>
      </c>
      <c r="AC22" s="46">
        <v>0</v>
      </c>
      <c r="AD22" s="43">
        <v>0</v>
      </c>
      <c r="AE22" s="44">
        <v>0</v>
      </c>
      <c r="AF22" s="43">
        <v>834.189</v>
      </c>
      <c r="AG22" s="48">
        <v>25116.683253000003</v>
      </c>
    </row>
    <row r="23" spans="1:33" ht="14.25" customHeight="1" thickBot="1">
      <c r="A23" s="82" t="s">
        <v>26</v>
      </c>
      <c r="B23" s="83">
        <f aca="true" t="shared" si="4" ref="B23:M23">+B6+B9+B15+B18+B22</f>
        <v>800.43652852</v>
      </c>
      <c r="C23" s="83">
        <f t="shared" si="4"/>
        <v>25291.043508969997</v>
      </c>
      <c r="D23" s="83">
        <f t="shared" si="4"/>
        <v>1031.0215387028124</v>
      </c>
      <c r="E23" s="83">
        <f t="shared" si="4"/>
        <v>32681.809238489997</v>
      </c>
      <c r="F23" s="83">
        <f t="shared" si="4"/>
        <v>1320.0459957100002</v>
      </c>
      <c r="G23" s="83">
        <f t="shared" si="4"/>
        <v>37310.344511432</v>
      </c>
      <c r="H23" s="83">
        <f t="shared" si="4"/>
        <v>3151.5040629328123</v>
      </c>
      <c r="I23" s="83">
        <f t="shared" si="4"/>
        <v>95283.197258892</v>
      </c>
      <c r="J23" s="83">
        <f t="shared" si="4"/>
        <v>1704.30316286181</v>
      </c>
      <c r="K23" s="83">
        <f t="shared" si="4"/>
        <v>47314.864407369576</v>
      </c>
      <c r="L23" s="83">
        <f t="shared" si="4"/>
        <v>2374.38725249</v>
      </c>
      <c r="M23" s="83">
        <f t="shared" si="4"/>
        <v>59221.96685160558</v>
      </c>
      <c r="N23" s="83">
        <v>2951.0876818534484</v>
      </c>
      <c r="O23" s="83">
        <v>78145.8150116736</v>
      </c>
      <c r="P23" s="83">
        <v>3361.73</v>
      </c>
      <c r="Q23" s="84">
        <v>85017.47812923079</v>
      </c>
      <c r="R23" s="85">
        <v>2949.37839207</v>
      </c>
      <c r="S23" s="86">
        <v>72513.41714743302</v>
      </c>
      <c r="T23" s="87">
        <f t="shared" si="2"/>
        <v>16492.39055220807</v>
      </c>
      <c r="U23" s="87">
        <f t="shared" si="3"/>
        <v>437496.7388062046</v>
      </c>
      <c r="V23" s="84">
        <f>+V15+V9+V6+V18</f>
        <v>4493.380277677961</v>
      </c>
      <c r="W23" s="88">
        <v>112976.34896690075</v>
      </c>
      <c r="X23" s="84">
        <v>4866.981984441339</v>
      </c>
      <c r="Y23" s="89">
        <v>126414.99006387933</v>
      </c>
      <c r="Z23" s="83">
        <v>4350.909526396066</v>
      </c>
      <c r="AA23" s="89">
        <v>119793.59199026291</v>
      </c>
      <c r="AB23" s="83">
        <v>7100.834053136065</v>
      </c>
      <c r="AC23" s="90">
        <v>193732.05547171127</v>
      </c>
      <c r="AD23" s="83">
        <v>3176.7796655399998</v>
      </c>
      <c r="AE23" s="90">
        <v>85896.94537653607</v>
      </c>
      <c r="AF23" s="83">
        <v>40481.276059399504</v>
      </c>
      <c r="AG23" s="91">
        <v>1076310.670675495</v>
      </c>
    </row>
    <row r="24" spans="1:33" ht="14.25" customHeight="1" thickBot="1">
      <c r="A24" s="92"/>
      <c r="B24" s="93"/>
      <c r="C24" s="29"/>
      <c r="D24" s="29"/>
      <c r="E24" s="2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4"/>
      <c r="U24" s="44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44"/>
      <c r="AG24" s="44"/>
    </row>
    <row r="25" spans="1:33" ht="14.25" customHeight="1">
      <c r="A25" s="94" t="s">
        <v>27</v>
      </c>
      <c r="B25" s="95"/>
      <c r="C25" s="96"/>
      <c r="D25" s="95"/>
      <c r="E25" s="96"/>
      <c r="F25" s="95"/>
      <c r="G25" s="96"/>
      <c r="H25" s="97"/>
      <c r="I25" s="97"/>
      <c r="J25" s="98"/>
      <c r="K25" s="99"/>
      <c r="L25" s="100"/>
      <c r="M25" s="101"/>
      <c r="N25" s="100"/>
      <c r="O25" s="101"/>
      <c r="P25" s="102"/>
      <c r="Q25" s="103"/>
      <c r="R25" s="104"/>
      <c r="S25" s="103"/>
      <c r="T25" s="98"/>
      <c r="U25" s="105"/>
      <c r="V25" s="102"/>
      <c r="W25" s="103"/>
      <c r="X25" s="102"/>
      <c r="Y25" s="103"/>
      <c r="Z25" s="102"/>
      <c r="AA25" s="103"/>
      <c r="AB25" s="104"/>
      <c r="AC25" s="106"/>
      <c r="AD25" s="102"/>
      <c r="AE25" s="106"/>
      <c r="AF25" s="102"/>
      <c r="AG25" s="107"/>
    </row>
    <row r="26" spans="1:33" ht="14.25" customHeight="1">
      <c r="A26" s="108" t="s">
        <v>28</v>
      </c>
      <c r="B26" s="54">
        <v>58.935081764887386</v>
      </c>
      <c r="C26" s="51">
        <v>1910.086</v>
      </c>
      <c r="D26" s="54">
        <v>136.678125</v>
      </c>
      <c r="E26" s="51">
        <v>4373.7</v>
      </c>
      <c r="F26" s="54">
        <v>149.048126793662</v>
      </c>
      <c r="G26" s="51">
        <v>4232.96680094</v>
      </c>
      <c r="H26" s="55">
        <f aca="true" t="shared" si="5" ref="H26:I28">SUM(B26,D26,F26)</f>
        <v>344.66133355854936</v>
      </c>
      <c r="I26" s="55">
        <f t="shared" si="5"/>
        <v>10516.752800940001</v>
      </c>
      <c r="J26" s="56">
        <v>178.93523521360135</v>
      </c>
      <c r="K26" s="57">
        <v>4967.6</v>
      </c>
      <c r="L26" s="54">
        <v>207.6016357950445</v>
      </c>
      <c r="M26" s="51">
        <v>5178</v>
      </c>
      <c r="N26" s="54">
        <v>167.94100964265456</v>
      </c>
      <c r="O26" s="51">
        <v>4441.2</v>
      </c>
      <c r="P26" s="56">
        <v>189.46</v>
      </c>
      <c r="Q26" s="58">
        <v>4791.49</v>
      </c>
      <c r="R26" s="109">
        <v>220.29569673798096</v>
      </c>
      <c r="S26" s="110">
        <v>5416.19</v>
      </c>
      <c r="T26" s="56">
        <f aca="true" t="shared" si="6" ref="T26:U29">H26+J26+L26+N26+P26+R26</f>
        <v>1308.8949109478308</v>
      </c>
      <c r="U26" s="58">
        <f t="shared" si="6"/>
        <v>35311.23280094001</v>
      </c>
      <c r="V26" s="111">
        <v>198.9334918164101</v>
      </c>
      <c r="W26" s="110">
        <v>5001.78478474</v>
      </c>
      <c r="X26" s="111">
        <v>170.62737814737812</v>
      </c>
      <c r="Y26" s="110">
        <v>4431.87552</v>
      </c>
      <c r="Z26" s="111">
        <v>197.87945908073945</v>
      </c>
      <c r="AA26" s="110">
        <v>5448.215146869999</v>
      </c>
      <c r="AB26" s="109">
        <v>226.13213571857932</v>
      </c>
      <c r="AC26" s="112">
        <v>6169.56305881</v>
      </c>
      <c r="AD26" s="113">
        <v>115.9364094426569</v>
      </c>
      <c r="AE26" s="109">
        <v>3134.80457492</v>
      </c>
      <c r="AF26" s="113">
        <v>2218.4037851535945</v>
      </c>
      <c r="AG26" s="114">
        <v>59497.47588628001</v>
      </c>
    </row>
    <row r="27" spans="1:33" ht="14.25" customHeight="1">
      <c r="A27" s="108" t="s">
        <v>29</v>
      </c>
      <c r="B27" s="54">
        <v>78.64341252699785</v>
      </c>
      <c r="C27" s="51">
        <v>2548.833</v>
      </c>
      <c r="D27" s="54">
        <v>140.86780865625</v>
      </c>
      <c r="E27" s="51">
        <v>4507.769877</v>
      </c>
      <c r="F27" s="54">
        <v>173.7397329440141</v>
      </c>
      <c r="G27" s="51">
        <v>4934.20841561</v>
      </c>
      <c r="H27" s="55">
        <f t="shared" si="5"/>
        <v>393.25095412726193</v>
      </c>
      <c r="I27" s="55">
        <f t="shared" si="5"/>
        <v>11990.81129261</v>
      </c>
      <c r="J27" s="56">
        <v>198.13414019162886</v>
      </c>
      <c r="K27" s="57">
        <v>5500.6</v>
      </c>
      <c r="L27" s="54">
        <v>224.653195413359</v>
      </c>
      <c r="M27" s="51">
        <v>5603.3</v>
      </c>
      <c r="N27" s="54">
        <v>174.1728114955568</v>
      </c>
      <c r="O27" s="51">
        <v>4606</v>
      </c>
      <c r="P27" s="56">
        <v>182.64</v>
      </c>
      <c r="Q27" s="58">
        <v>4618.85</v>
      </c>
      <c r="R27" s="109">
        <v>207.38794435857807</v>
      </c>
      <c r="S27" s="110">
        <v>5098.84</v>
      </c>
      <c r="T27" s="56">
        <f t="shared" si="6"/>
        <v>1380.2390455863845</v>
      </c>
      <c r="U27" s="58">
        <f t="shared" si="6"/>
        <v>37418.40129261</v>
      </c>
      <c r="V27" s="111">
        <v>198.3995253748558</v>
      </c>
      <c r="W27" s="110">
        <v>4988.3592665</v>
      </c>
      <c r="X27" s="111">
        <v>197.66042044968046</v>
      </c>
      <c r="Y27" s="110">
        <v>5134.03176076</v>
      </c>
      <c r="Z27" s="111">
        <v>198.24768929575416</v>
      </c>
      <c r="AA27" s="110">
        <v>5458.35362938</v>
      </c>
      <c r="AB27" s="109">
        <v>192.20768831946634</v>
      </c>
      <c r="AC27" s="112">
        <v>5244.0023604200005</v>
      </c>
      <c r="AD27" s="113">
        <v>102.02239939014018</v>
      </c>
      <c r="AE27" s="109">
        <v>2758.5836571100003</v>
      </c>
      <c r="AF27" s="113">
        <v>2268.7767684162814</v>
      </c>
      <c r="AG27" s="114">
        <v>61001.73196678</v>
      </c>
    </row>
    <row r="28" spans="1:33" ht="14.25" customHeight="1" thickBot="1">
      <c r="A28" s="108" t="s">
        <v>30</v>
      </c>
      <c r="B28" s="54">
        <v>416.7</v>
      </c>
      <c r="C28" s="51">
        <v>13504.2</v>
      </c>
      <c r="D28" s="54">
        <v>681.9</v>
      </c>
      <c r="E28" s="51">
        <v>21822.4</v>
      </c>
      <c r="F28" s="54">
        <v>747.7</v>
      </c>
      <c r="G28" s="51">
        <v>21235.2</v>
      </c>
      <c r="H28" s="55">
        <f t="shared" si="5"/>
        <v>1846.3</v>
      </c>
      <c r="I28" s="55">
        <f t="shared" si="5"/>
        <v>56561.8</v>
      </c>
      <c r="J28" s="56">
        <v>780</v>
      </c>
      <c r="K28" s="57">
        <v>21653.9</v>
      </c>
      <c r="L28" s="54">
        <v>989</v>
      </c>
      <c r="M28" s="51">
        <v>24667.3</v>
      </c>
      <c r="N28" s="54">
        <v>1012.7018339950841</v>
      </c>
      <c r="O28" s="51">
        <v>26780.9</v>
      </c>
      <c r="P28" s="56">
        <v>1094.89</v>
      </c>
      <c r="Q28" s="58">
        <v>27689.73</v>
      </c>
      <c r="R28" s="115">
        <v>1270.1594403318963</v>
      </c>
      <c r="S28" s="116">
        <v>31228.14</v>
      </c>
      <c r="T28" s="56">
        <f t="shared" si="6"/>
        <v>6993.051274326981</v>
      </c>
      <c r="U28" s="58">
        <f t="shared" si="6"/>
        <v>188581.77000000002</v>
      </c>
      <c r="V28" s="111">
        <v>1187.4644110086306</v>
      </c>
      <c r="W28" s="110">
        <v>29856.41768599</v>
      </c>
      <c r="X28" s="111">
        <v>1235.6751465311465</v>
      </c>
      <c r="Y28" s="110">
        <v>32095.426256</v>
      </c>
      <c r="Z28" s="111">
        <v>1219.2441228311482</v>
      </c>
      <c r="AA28" s="110">
        <v>33569.44843391</v>
      </c>
      <c r="AB28" s="109">
        <v>1117.3857890532568</v>
      </c>
      <c r="AC28" s="112">
        <v>30485.636482740003</v>
      </c>
      <c r="AD28" s="113">
        <v>495.2974928673397</v>
      </c>
      <c r="AE28" s="109">
        <v>13392.348909639999</v>
      </c>
      <c r="AF28" s="113">
        <v>12248.118236618502</v>
      </c>
      <c r="AG28" s="114">
        <v>327981.04776828</v>
      </c>
    </row>
    <row r="29" spans="1:33" ht="14.25" customHeight="1" thickBot="1">
      <c r="A29" s="117" t="s">
        <v>31</v>
      </c>
      <c r="B29" s="118">
        <v>554.2481024375193</v>
      </c>
      <c r="C29" s="119">
        <v>17963.181</v>
      </c>
      <c r="D29" s="118">
        <v>959.496817706875</v>
      </c>
      <c r="E29" s="119">
        <v>30703.89816662</v>
      </c>
      <c r="F29" s="118">
        <v>1070.5033795524648</v>
      </c>
      <c r="G29" s="119">
        <v>30402.29597929</v>
      </c>
      <c r="H29" s="119">
        <f>SUM(H26:H28)</f>
        <v>2584.212287685811</v>
      </c>
      <c r="I29" s="119">
        <f>SUM(I26:I28)</f>
        <v>79069.36409355</v>
      </c>
      <c r="J29" s="120">
        <v>1157.0528059938044</v>
      </c>
      <c r="K29" s="121">
        <v>32122.1</v>
      </c>
      <c r="L29" s="118">
        <v>1421.2412797690642</v>
      </c>
      <c r="M29" s="119">
        <v>35448.6</v>
      </c>
      <c r="N29" s="118">
        <v>1354.8156551332954</v>
      </c>
      <c r="O29" s="119">
        <v>35828.1</v>
      </c>
      <c r="P29" s="120">
        <v>1466.99</v>
      </c>
      <c r="Q29" s="122">
        <v>37100.07</v>
      </c>
      <c r="R29" s="123">
        <v>1697.8430814284554</v>
      </c>
      <c r="S29" s="124">
        <v>41743.17</v>
      </c>
      <c r="T29" s="120">
        <f t="shared" si="6"/>
        <v>9682.15511001043</v>
      </c>
      <c r="U29" s="122">
        <f t="shared" si="6"/>
        <v>261311.40409355</v>
      </c>
      <c r="V29" s="120">
        <v>1584.7974281998966</v>
      </c>
      <c r="W29" s="122">
        <v>39846.561737230004</v>
      </c>
      <c r="X29" s="120">
        <v>1603.962945128205</v>
      </c>
      <c r="Y29" s="122">
        <v>41661.333536759994</v>
      </c>
      <c r="Z29" s="120">
        <v>1615.3712712076417</v>
      </c>
      <c r="AA29" s="122">
        <v>44476.017210160004</v>
      </c>
      <c r="AB29" s="120">
        <v>1535.7256130913024</v>
      </c>
      <c r="AC29" s="121">
        <v>41899.20190197</v>
      </c>
      <c r="AD29" s="118">
        <v>713.2563017001368</v>
      </c>
      <c r="AE29" s="125">
        <v>19285.737141669997</v>
      </c>
      <c r="AF29" s="118">
        <v>16735.268669337613</v>
      </c>
      <c r="AG29" s="126">
        <v>448480.25562134</v>
      </c>
    </row>
    <row r="30" spans="1:33" ht="14.25" customHeight="1" thickBo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</row>
    <row r="31" spans="1:33" ht="14.25" customHeight="1" thickBot="1">
      <c r="A31" s="129" t="s">
        <v>32</v>
      </c>
      <c r="B31" s="130">
        <v>246.18842608248076</v>
      </c>
      <c r="C31" s="131">
        <v>7327.862508969996</v>
      </c>
      <c r="D31" s="132">
        <v>71.5247209959374</v>
      </c>
      <c r="E31" s="133">
        <v>1977.9110718699994</v>
      </c>
      <c r="F31" s="130">
        <v>249.54261615753535</v>
      </c>
      <c r="G31" s="133">
        <v>6908.048532141998</v>
      </c>
      <c r="H31" s="130">
        <f>SUM(H23-H29)</f>
        <v>567.2917752470012</v>
      </c>
      <c r="I31" s="131">
        <f>SUM(I23-I29)</f>
        <v>16213.833165342003</v>
      </c>
      <c r="J31" s="132">
        <v>547.2503568680058</v>
      </c>
      <c r="K31" s="133">
        <v>15192.764407369574</v>
      </c>
      <c r="L31" s="130">
        <f>+L23-L29</f>
        <v>953.1459727209356</v>
      </c>
      <c r="M31" s="134">
        <f>+M23-M29</f>
        <v>23773.366851605584</v>
      </c>
      <c r="N31" s="130">
        <v>1596.272026720153</v>
      </c>
      <c r="O31" s="135">
        <v>42317.7150116736</v>
      </c>
      <c r="P31" s="130">
        <v>1894.74</v>
      </c>
      <c r="Q31" s="135">
        <v>47917.40812923079</v>
      </c>
      <c r="R31" s="130">
        <v>1251.5353106415444</v>
      </c>
      <c r="S31" s="134">
        <v>30770.247147433023</v>
      </c>
      <c r="T31" s="130">
        <f>H31+J31+L31+N31+P31+R31</f>
        <v>6810.23544219764</v>
      </c>
      <c r="U31" s="134">
        <f>I31+K31+M31+O31+Q31+S31</f>
        <v>176185.33471265459</v>
      </c>
      <c r="V31" s="130">
        <f>+V23-V29</f>
        <v>2908.5828494780644</v>
      </c>
      <c r="W31" s="135">
        <f>+W23-W29</f>
        <v>73129.78722967075</v>
      </c>
      <c r="X31" s="136">
        <v>3263.0190393131334</v>
      </c>
      <c r="Y31" s="131">
        <v>84753.65652711934</v>
      </c>
      <c r="Z31" s="136">
        <v>2735.5382551884245</v>
      </c>
      <c r="AA31" s="131">
        <v>75317.5747801029</v>
      </c>
      <c r="AB31" s="136">
        <v>5565.1084400447635</v>
      </c>
      <c r="AC31" s="131">
        <v>151832.85356974127</v>
      </c>
      <c r="AD31" s="136">
        <v>2463.523363839863</v>
      </c>
      <c r="AE31" s="131">
        <v>66611.20823486606</v>
      </c>
      <c r="AF31" s="130">
        <v>23746.007390061888</v>
      </c>
      <c r="AG31" s="137">
        <v>627830.4150541548</v>
      </c>
    </row>
    <row r="33" spans="28:31" ht="12.75">
      <c r="AB33" s="138"/>
      <c r="AC33" s="138"/>
      <c r="AD33" s="138"/>
      <c r="AE33" s="138"/>
    </row>
    <row r="34" spans="30:31" ht="12.75">
      <c r="AD34" s="138"/>
      <c r="AE34" s="138"/>
    </row>
  </sheetData>
  <sheetProtection/>
  <mergeCells count="18">
    <mergeCell ref="A1:AG1"/>
    <mergeCell ref="J3:K3"/>
    <mergeCell ref="AD3:AE3"/>
    <mergeCell ref="A3:A4"/>
    <mergeCell ref="B3:C3"/>
    <mergeCell ref="D3:E3"/>
    <mergeCell ref="F3:G3"/>
    <mergeCell ref="V3:W3"/>
    <mergeCell ref="X3:Y3"/>
    <mergeCell ref="L3:M3"/>
    <mergeCell ref="AF3:AG3"/>
    <mergeCell ref="AB3:AC3"/>
    <mergeCell ref="Z3:AA3"/>
    <mergeCell ref="H3:I3"/>
    <mergeCell ref="N3:O3"/>
    <mergeCell ref="R3:S3"/>
    <mergeCell ref="P3:Q3"/>
    <mergeCell ref="T3:U3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2016-07-29T10:14:06Z</dcterms:created>
  <cp:category/>
  <cp:version/>
  <cp:contentType/>
  <cp:contentStatus/>
</cp:coreProperties>
</file>