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455" windowHeight="5580" activeTab="0"/>
  </bookViews>
  <sheets>
    <sheet name="bilance" sheetId="1" r:id="rId1"/>
    <sheet name="příjmy+výdaje SR leden-aktuální" sheetId="2" r:id="rId2"/>
    <sheet name="DP meziroční srovnání" sheetId="3" r:id="rId3"/>
    <sheet name="srovnání SR2018 a skut2017" sheetId="4" state="hidden" r:id="rId4"/>
  </sheets>
  <externalReferences>
    <externalReference r:id="rId7"/>
    <externalReference r:id="rId8"/>
  </externalReferences>
  <definedNames>
    <definedName name="BExMK32MS60N1MR1NIKMES6ZI445" localSheetId="1" hidden="1">'[1]Table_PPK'!#REF!</definedName>
    <definedName name="BExMK32MS60N1MR1NIKMES6ZI445" localSheetId="3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2">#REF!</definedName>
    <definedName name="obdobi">#REF!</definedName>
    <definedName name="_xlnm.Print_Area" localSheetId="2">'DP meziroční srovnání'!$B$1:$O$34</definedName>
    <definedName name="_xlnm.Print_Area" localSheetId="1">'příjmy+výdaje SR leden-aktuální'!$B$2:$L$89</definedName>
    <definedName name="_xlnm.Print_Area" localSheetId="3">'srovnání SR2018 a skut2017'!$B$2:$I$100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4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<sst xmlns="http://schemas.openxmlformats.org/spreadsheetml/2006/main" count="327" uniqueCount="206">
  <si>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</si>
  <si>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</si>
  <si>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</si>
  <si>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</si>
  <si>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</si>
  <si>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</si>
  <si>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</si>
  <si>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</si>
  <si>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</si>
  <si>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</si>
  <si>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</si>
  <si>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</si>
  <si>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</si>
  <si>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</si>
  <si>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</si>
  <si>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</si>
  <si>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</si>
  <si>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</si>
  <si>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</si>
  <si>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</si>
  <si>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</si>
  <si>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</si>
  <si>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</si>
  <si>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</si>
  <si>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</si>
  <si>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</si>
  <si>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</si>
  <si>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</si>
  <si>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</si>
  <si>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</si>
  <si>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</si>
  <si>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</si>
  <si>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</si>
  <si>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</si>
  <si>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</si>
  <si>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</si>
  <si>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</si>
  <si>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</si>
  <si>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</si>
  <si>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</si>
  <si>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</si>
  <si>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</si>
  <si>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</si>
  <si>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</si>
  <si>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</si>
  <si>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</si>
  <si>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</si>
  <si>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</si>
  <si>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</si>
  <si>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</si>
  <si>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</si>
  <si>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</si>
  <si>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</si>
  <si>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</si>
  <si>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</si>
  <si>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</si>
  <si>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</si>
  <si>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</si>
  <si>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</si>
  <si>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</si>
  <si>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</si>
  <si>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</si>
  <si>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</si>
  <si>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</si>
  <si>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</si>
  <si>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</si>
  <si>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</si>
  <si>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</si>
  <si>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</si>
  <si>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</si>
  <si>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</si>
  <si>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</si>
  <si>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</si>
  <si>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</si>
  <si>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</si>
  <si>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</si>
  <si>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</si>
  <si>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</si>
  <si>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</si>
  <si>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</si>
  <si>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</si>
  <si>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</si>
  <si>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</si>
  <si>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</si>
  <si>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</si>
  <si>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</si>
  <si>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</si>
  <si>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</si>
  <si>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</si>
  <si>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</si>
  <si>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</si>
  <si>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</si>
  <si>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leden-březen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</si>
  <si>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</si>
  <si>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</si>
  <si>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</si>
  <si>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</si>
  <si>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</si>
  <si>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</si>
  <si>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</si>
  <si>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</si>
  <si>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</si>
  <si>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</si>
  <si>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</si>
  <si>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</si>
  <si>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</si>
  <si>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</si>
  <si>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</si>
  <si>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</si>
  <si>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</si>
  <si>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</si>
  <si>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</si>
  <si>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Celkem r. 2016</t>
  </si>
  <si>
    <t>Odvody vlastních zdrojů EU do rozpočtu EU</t>
  </si>
  <si>
    <t xml:space="preserve"> Příjmy sdílené s EU</t>
  </si>
  <si>
    <t>.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</si>
  <si>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</si>
  <si>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</si>
  <si>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</si>
  <si>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</si>
  <si>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2017/2016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</si>
  <si>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</si>
  <si>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</si>
  <si>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</si>
  <si>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</si>
  <si>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2018 - 2017</t>
  </si>
  <si>
    <t>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</si>
  <si>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**) v celost.daních v roce 2017 není zahrn.DPPO za obce a kraje (6,9 mld. Kč) a dále správní a místní poplatky obcím (7,9 mld. Kč), popl.za znečišť.ŽP (2,8 mld Kč) a daň z hazard.her také obcím (4,9 mld. Kč)-ve skut. je lze sledovat pouze v účetnictví</t>
  </si>
  <si>
    <t>***) v celost.daních v roce 2018 není zahrn.DPPO za obce a kraje (6,7 mld. Kč) a dále správní a místní poplatky obcím (8,1 mld. Kč), popl.za znečišť.ŽP (2,8 mld Kč) a daň z hazard.her také obcím (5,4 mld. Kč)-ve skut. je lze sledovat pouze v účetnictví</t>
  </si>
  <si>
    <t>Celkem r. 2018</t>
  </si>
  <si>
    <t>Skut.</t>
  </si>
  <si>
    <t>dle RIS</t>
  </si>
  <si>
    <t>3-2</t>
  </si>
  <si>
    <t>3-1</t>
  </si>
  <si>
    <t>3/2</t>
  </si>
  <si>
    <t>3/1</t>
  </si>
  <si>
    <t>2018-2017 sk.</t>
  </si>
  <si>
    <t>2018-2017 SR</t>
  </si>
  <si>
    <t>2018/2017 sk.</t>
  </si>
  <si>
    <t>2018/2017 SR</t>
  </si>
  <si>
    <t>*) Saldo očištěné o prostředky na programy/projekty z rozpočtu EU a FM, které byly předfinancovány ze SR a následně jsou propláceny z rozpočtu EU a FM</t>
  </si>
  <si>
    <t>*) skutečnost v roce 2018 obsahuje celé neinvestiční výdaje kapitoly SD (téměř ze 100 % jsou to úroky a ostatní finanční výdaje)</t>
  </si>
  <si>
    <t>k 31.3.*)</t>
  </si>
  <si>
    <t>k 31.3.**)</t>
  </si>
  <si>
    <t>k 31.3.***)</t>
  </si>
  <si>
    <t>*****) jde o výběr pojistného zdr. pojišťovnami. V souvislosti se zavedením nového způsobu přerozdělování dle PCG se jedná pouze o vybrané pojistné za období od 1.1. do 28.2. Pro srovnání v předchozích letech se jedná o výběr od 18.12. do 17.2. Nezahrnuje platbu za tzv. státní pojištěnce a nejedná se o příjem SR.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</si>
  <si>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</si>
  <si>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</si>
  <si>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</si>
  <si>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</si>
  <si>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</si>
  <si>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vybíraná srážkou</t>
  </si>
  <si>
    <t>- placená plátci</t>
  </si>
  <si>
    <t>- placená poplatníky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</si>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</sst>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  <numFmt numFmtId="216" formatCode="0.000000000000"/>
    <numFmt numFmtId="217" formatCode="#,##0.0000000000000"/>
    <numFmt numFmtId="218" formatCode="#,##0.0\ &quot;CZK&quot;"/>
    <numFmt numFmtId="219" formatCode="#,##0.00\ &quot;CZK&quot;"/>
    <numFmt numFmtId="220" formatCode="#,##0.000\ &quot;CZK&quot;"/>
    <numFmt numFmtId="221" formatCode="#,##0.0000\ &quot;CZK&quot;"/>
    <numFmt numFmtId="222" formatCode="#,##0.00000\ &quot;CZK&quot;"/>
    <numFmt numFmtId="223" formatCode="#,##0.000000\ &quot;CZK&quot;"/>
    <numFmt numFmtId="224" formatCode="0&quot; &quot;"/>
  </numFmts>
  <fonts count="73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9"/>
      <color indexed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2" fillId="16" borderId="0" applyNumberFormat="0" applyBorder="0" applyAlignment="0" applyProtection="0"/>
    <xf numFmtId="0" fontId="43" fillId="23" borderId="1" applyNumberFormat="0" applyAlignment="0" applyProtection="0"/>
    <xf numFmtId="0" fontId="59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18" borderId="6" applyNumberFormat="0" applyAlignment="0" applyProtection="0"/>
    <xf numFmtId="0" fontId="33" fillId="28" borderId="0" applyNumberFormat="0" applyBorder="0" applyAlignment="0" applyProtection="0"/>
    <xf numFmtId="0" fontId="50" fillId="7" borderId="1" applyNumberFormat="0" applyAlignment="0" applyProtection="0"/>
    <xf numFmtId="0" fontId="60" fillId="3" borderId="7" applyNumberFormat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4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21" borderId="11" applyNumberFormat="0" applyFont="0" applyAlignment="0" applyProtection="0"/>
    <xf numFmtId="0" fontId="53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1" fillId="7" borderId="15" applyNumberFormat="0" applyAlignment="0" applyProtection="0"/>
    <xf numFmtId="0" fontId="39" fillId="5" borderId="15" applyNumberFormat="0" applyAlignment="0" applyProtection="0"/>
    <xf numFmtId="0" fontId="72" fillId="5" borderId="24" applyNumberFormat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12" borderId="0" applyNumberFormat="0" applyBorder="0" applyAlignment="0" applyProtection="0"/>
    <xf numFmtId="0" fontId="58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8" fontId="4" fillId="0" borderId="34" xfId="85" applyNumberFormat="1" applyFont="1" applyBorder="1">
      <alignment/>
      <protection/>
    </xf>
    <xf numFmtId="168" fontId="7" fillId="0" borderId="34" xfId="85" applyNumberFormat="1" applyFont="1" applyBorder="1">
      <alignment/>
      <protection/>
    </xf>
    <xf numFmtId="168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35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 applyAlignment="1">
      <alignment horizontal="right"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8" fontId="7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right"/>
      <protection/>
    </xf>
    <xf numFmtId="168" fontId="2" fillId="0" borderId="33" xfId="85" applyNumberFormat="1" applyFont="1" applyFill="1" applyBorder="1" applyAlignment="1">
      <alignment horizontal="right"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8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2" fontId="1" fillId="0" borderId="0" xfId="86" applyNumberFormat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168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8" fontId="5" fillId="0" borderId="34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6" xfId="85" applyFont="1" applyFill="1" applyBorder="1" applyAlignment="1">
      <alignment horizontal="center"/>
      <protection/>
    </xf>
    <xf numFmtId="4" fontId="4" fillId="0" borderId="47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0" fontId="6" fillId="0" borderId="0" xfId="86" applyFont="1">
      <alignment/>
      <protection/>
    </xf>
    <xf numFmtId="0" fontId="6" fillId="0" borderId="42" xfId="86" applyFont="1" applyBorder="1">
      <alignment/>
      <protection/>
    </xf>
    <xf numFmtId="0" fontId="6" fillId="0" borderId="38" xfId="86" applyFont="1" applyBorder="1" applyAlignment="1">
      <alignment horizontal="center"/>
      <protection/>
    </xf>
    <xf numFmtId="0" fontId="6" fillId="0" borderId="27" xfId="86" applyFont="1" applyBorder="1">
      <alignment/>
      <protection/>
    </xf>
    <xf numFmtId="0" fontId="6" fillId="0" borderId="33" xfId="86" applyFont="1" applyBorder="1">
      <alignment/>
      <protection/>
    </xf>
    <xf numFmtId="0" fontId="6" fillId="0" borderId="44" xfId="86" applyFont="1" applyBorder="1">
      <alignment/>
      <protection/>
    </xf>
    <xf numFmtId="0" fontId="6" fillId="0" borderId="48" xfId="86" applyFont="1" applyBorder="1">
      <alignment/>
      <protection/>
    </xf>
    <xf numFmtId="0" fontId="6" fillId="0" borderId="49" xfId="86" applyFont="1" applyBorder="1" applyAlignment="1">
      <alignment horizontal="center"/>
      <protection/>
    </xf>
    <xf numFmtId="0" fontId="6" fillId="0" borderId="50" xfId="86" applyFont="1" applyBorder="1" applyAlignment="1">
      <alignment horizontal="center"/>
      <protection/>
    </xf>
    <xf numFmtId="0" fontId="6" fillId="0" borderId="51" xfId="86" applyFont="1" applyBorder="1" applyAlignment="1">
      <alignment horizontal="center"/>
      <protection/>
    </xf>
    <xf numFmtId="0" fontId="6" fillId="0" borderId="48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1" fillId="0" borderId="53" xfId="86" applyBorder="1">
      <alignment/>
      <protection/>
    </xf>
    <xf numFmtId="166" fontId="25" fillId="0" borderId="54" xfId="86" applyNumberFormat="1" applyFont="1" applyBorder="1">
      <alignment/>
      <protection/>
    </xf>
    <xf numFmtId="2" fontId="25" fillId="0" borderId="53" xfId="86" applyNumberFormat="1" applyFont="1" applyBorder="1">
      <alignment/>
      <protection/>
    </xf>
    <xf numFmtId="2" fontId="25" fillId="0" borderId="34" xfId="86" applyNumberFormat="1" applyFont="1" applyBorder="1">
      <alignment/>
      <protection/>
    </xf>
    <xf numFmtId="2" fontId="25" fillId="0" borderId="38" xfId="86" applyNumberFormat="1" applyFont="1" applyBorder="1">
      <alignment/>
      <protection/>
    </xf>
    <xf numFmtId="0" fontId="1" fillId="0" borderId="35" xfId="86" applyBorder="1">
      <alignment/>
      <protection/>
    </xf>
    <xf numFmtId="0" fontId="1" fillId="0" borderId="28" xfId="86" applyBorder="1">
      <alignment/>
      <protection/>
    </xf>
    <xf numFmtId="0" fontId="1" fillId="0" borderId="52" xfId="86" applyBorder="1">
      <alignment/>
      <protection/>
    </xf>
    <xf numFmtId="0" fontId="1" fillId="0" borderId="33" xfId="86" applyBorder="1">
      <alignment/>
      <protection/>
    </xf>
    <xf numFmtId="168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8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55" xfId="85" applyFont="1" applyFill="1" applyBorder="1">
      <alignment/>
      <protection/>
    </xf>
    <xf numFmtId="168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8" fontId="7" fillId="0" borderId="35" xfId="85" applyNumberFormat="1" applyFont="1" applyFill="1" applyBorder="1" applyAlignment="1">
      <alignment/>
      <protection/>
    </xf>
    <xf numFmtId="168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55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166" fontId="25" fillId="0" borderId="35" xfId="86" applyNumberFormat="1" applyFont="1" applyBorder="1">
      <alignment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25" fillId="0" borderId="29" xfId="86" applyFont="1" applyBorder="1">
      <alignment/>
      <protection/>
    </xf>
    <xf numFmtId="0" fontId="15" fillId="0" borderId="0" xfId="102">
      <alignment/>
      <protection/>
    </xf>
    <xf numFmtId="4" fontId="2" fillId="0" borderId="53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3" xfId="85" applyNumberFormat="1" applyFont="1" applyFill="1" applyBorder="1">
      <alignment/>
      <protection/>
    </xf>
    <xf numFmtId="4" fontId="7" fillId="0" borderId="53" xfId="85" applyNumberFormat="1" applyFont="1" applyFill="1" applyBorder="1">
      <alignment/>
      <protection/>
    </xf>
    <xf numFmtId="4" fontId="8" fillId="0" borderId="53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04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6" xfId="86" applyBorder="1">
      <alignment/>
      <protection/>
    </xf>
    <xf numFmtId="4" fontId="15" fillId="0" borderId="0" xfId="188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35" xfId="86" applyNumberFormat="1" applyFont="1" applyBorder="1">
      <alignment/>
      <protection/>
    </xf>
    <xf numFmtId="0" fontId="15" fillId="0" borderId="0" xfId="106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8" fontId="4" fillId="0" borderId="56" xfId="85" applyNumberFormat="1" applyFont="1" applyFill="1" applyBorder="1">
      <alignment/>
      <protection/>
    </xf>
    <xf numFmtId="4" fontId="4" fillId="0" borderId="57" xfId="85" applyNumberFormat="1" applyFont="1" applyFill="1" applyBorder="1">
      <alignment/>
      <protection/>
    </xf>
    <xf numFmtId="168" fontId="4" fillId="0" borderId="58" xfId="85" applyNumberFormat="1" applyFont="1" applyFill="1" applyBorder="1">
      <alignment/>
      <protection/>
    </xf>
    <xf numFmtId="4" fontId="4" fillId="0" borderId="56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6" applyFont="1" applyBorder="1" applyAlignment="1">
      <alignment horizontal="center"/>
      <protection/>
    </xf>
    <xf numFmtId="2" fontId="25" fillId="0" borderId="53" xfId="86" applyNumberFormat="1" applyFont="1" applyFill="1" applyBorder="1">
      <alignment/>
      <protection/>
    </xf>
    <xf numFmtId="2" fontId="25" fillId="0" borderId="34" xfId="86" applyNumberFormat="1" applyFont="1" applyFill="1" applyBorder="1">
      <alignment/>
      <protection/>
    </xf>
    <xf numFmtId="166" fontId="25" fillId="0" borderId="35" xfId="86" applyNumberFormat="1" applyFont="1" applyFill="1" applyBorder="1">
      <alignment/>
      <protection/>
    </xf>
    <xf numFmtId="0" fontId="6" fillId="0" borderId="43" xfId="86" applyFont="1" applyBorder="1">
      <alignment/>
      <protection/>
    </xf>
    <xf numFmtId="2" fontId="1" fillId="0" borderId="34" xfId="86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166" fontId="27" fillId="0" borderId="54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2" fontId="27" fillId="0" borderId="35" xfId="86" applyNumberFormat="1" applyFont="1" applyBorder="1">
      <alignment/>
      <protection/>
    </xf>
    <xf numFmtId="2" fontId="27" fillId="0" borderId="38" xfId="86" applyNumberFormat="1" applyFont="1" applyBorder="1">
      <alignment/>
      <protection/>
    </xf>
    <xf numFmtId="166" fontId="27" fillId="0" borderId="35" xfId="86" applyNumberFormat="1" applyFont="1" applyBorder="1">
      <alignment/>
      <protection/>
    </xf>
    <xf numFmtId="2" fontId="27" fillId="0" borderId="34" xfId="86" applyNumberFormat="1" applyFont="1" applyBorder="1">
      <alignment/>
      <protection/>
    </xf>
    <xf numFmtId="2" fontId="27" fillId="0" borderId="53" xfId="86" applyNumberFormat="1" applyFont="1" applyBorder="1">
      <alignment/>
      <protection/>
    </xf>
    <xf numFmtId="166" fontId="25" fillId="0" borderId="53" xfId="86" applyNumberFormat="1" applyFont="1" applyBorder="1">
      <alignment/>
      <protection/>
    </xf>
    <xf numFmtId="0" fontId="6" fillId="0" borderId="29" xfId="86" applyFont="1" applyBorder="1">
      <alignment/>
      <protection/>
    </xf>
    <xf numFmtId="168" fontId="5" fillId="0" borderId="0" xfId="86" applyNumberFormat="1" applyFont="1">
      <alignment/>
      <protection/>
    </xf>
    <xf numFmtId="168" fontId="25" fillId="0" borderId="54" xfId="86" applyNumberFormat="1" applyFont="1" applyBorder="1" applyAlignment="1">
      <alignment/>
      <protection/>
    </xf>
    <xf numFmtId="168" fontId="25" fillId="0" borderId="0" xfId="86" applyNumberFormat="1" applyFont="1" applyBorder="1" applyAlignment="1">
      <alignment/>
      <protection/>
    </xf>
    <xf numFmtId="4" fontId="25" fillId="0" borderId="38" xfId="86" applyNumberFormat="1" applyFont="1" applyBorder="1" applyAlignment="1">
      <alignment/>
      <protection/>
    </xf>
    <xf numFmtId="4" fontId="25" fillId="0" borderId="35" xfId="86" applyNumberFormat="1" applyFont="1" applyBorder="1" applyAlignment="1">
      <alignment/>
      <protection/>
    </xf>
    <xf numFmtId="4" fontId="25" fillId="0" borderId="34" xfId="86" applyNumberFormat="1" applyFont="1" applyBorder="1" applyAlignment="1">
      <alignment/>
      <protection/>
    </xf>
    <xf numFmtId="4" fontId="25" fillId="0" borderId="53" xfId="86" applyNumberFormat="1" applyFont="1" applyBorder="1" applyAlignment="1">
      <alignment/>
      <protection/>
    </xf>
    <xf numFmtId="0" fontId="1" fillId="0" borderId="59" xfId="86" applyBorder="1">
      <alignment/>
      <protection/>
    </xf>
    <xf numFmtId="0" fontId="1" fillId="0" borderId="60" xfId="86" applyBorder="1">
      <alignment/>
      <protection/>
    </xf>
    <xf numFmtId="0" fontId="1" fillId="0" borderId="47" xfId="86" applyBorder="1">
      <alignment/>
      <protection/>
    </xf>
    <xf numFmtId="49" fontId="6" fillId="0" borderId="56" xfId="86" applyNumberFormat="1" applyFont="1" applyBorder="1" applyAlignment="1">
      <alignment horizontal="center"/>
      <protection/>
    </xf>
    <xf numFmtId="49" fontId="6" fillId="0" borderId="58" xfId="86" applyNumberFormat="1" applyFont="1" applyBorder="1" applyAlignment="1">
      <alignment horizontal="center"/>
      <protection/>
    </xf>
    <xf numFmtId="49" fontId="6" fillId="0" borderId="61" xfId="86" applyNumberFormat="1" applyFont="1" applyBorder="1" applyAlignment="1">
      <alignment horizontal="center"/>
      <protection/>
    </xf>
    <xf numFmtId="0" fontId="6" fillId="0" borderId="46" xfId="86" applyFont="1" applyBorder="1" applyAlignment="1">
      <alignment horizontal="center"/>
      <protection/>
    </xf>
    <xf numFmtId="0" fontId="6" fillId="0" borderId="35" xfId="86" applyFont="1" applyBorder="1" applyAlignment="1">
      <alignment horizontal="center"/>
      <protection/>
    </xf>
    <xf numFmtId="0" fontId="6" fillId="0" borderId="34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6" fillId="0" borderId="62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  <xf numFmtId="0" fontId="6" fillId="0" borderId="28" xfId="86" applyFont="1" applyBorder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0" fontId="28" fillId="0" borderId="0" xfId="86" applyFont="1" applyFill="1" applyBorder="1">
      <alignment/>
      <protection/>
    </xf>
    <xf numFmtId="0" fontId="28" fillId="0" borderId="0" xfId="86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168" fontId="4" fillId="0" borderId="45" xfId="85" applyNumberFormat="1" applyFont="1" applyFill="1" applyBorder="1" applyAlignment="1">
      <alignment horizontal="center"/>
      <protection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5" fillId="0" borderId="38" xfId="0" applyNumberFormat="1" applyFont="1" applyBorder="1" applyAlignment="1">
      <alignment horizontal="right"/>
    </xf>
    <xf numFmtId="166" fontId="55" fillId="0" borderId="0" xfId="0" applyNumberFormat="1" applyFont="1" applyAlignment="1">
      <alignment horizontal="right"/>
    </xf>
    <xf numFmtId="4" fontId="55" fillId="0" borderId="34" xfId="0" applyNumberFormat="1" applyFont="1" applyBorder="1" applyAlignment="1">
      <alignment horizontal="right"/>
    </xf>
    <xf numFmtId="4" fontId="56" fillId="0" borderId="0" xfId="0" applyNumberFormat="1" applyFont="1" applyBorder="1" applyAlignment="1">
      <alignment horizontal="right"/>
    </xf>
    <xf numFmtId="171" fontId="55" fillId="0" borderId="34" xfId="0" applyNumberFormat="1" applyFont="1" applyBorder="1" applyAlignment="1">
      <alignment horizontal="right"/>
    </xf>
    <xf numFmtId="2" fontId="55" fillId="0" borderId="35" xfId="0" applyNumberFormat="1" applyFont="1" applyBorder="1" applyAlignment="1">
      <alignment horizontal="right"/>
    </xf>
    <xf numFmtId="166" fontId="55" fillId="0" borderId="35" xfId="0" applyNumberFormat="1" applyFont="1" applyBorder="1" applyAlignment="1">
      <alignment horizontal="right"/>
    </xf>
    <xf numFmtId="2" fontId="55" fillId="0" borderId="34" xfId="0" applyNumberFormat="1" applyFont="1" applyBorder="1" applyAlignment="1">
      <alignment horizontal="right"/>
    </xf>
    <xf numFmtId="4" fontId="55" fillId="0" borderId="38" xfId="0" applyNumberFormat="1" applyFont="1" applyFill="1" applyBorder="1" applyAlignment="1">
      <alignment horizontal="right"/>
    </xf>
    <xf numFmtId="4" fontId="55" fillId="0" borderId="34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5" applyFont="1" applyBorder="1">
      <alignment/>
      <protection/>
    </xf>
    <xf numFmtId="166" fontId="1" fillId="0" borderId="0" xfId="86" applyNumberFormat="1">
      <alignment/>
      <protection/>
    </xf>
    <xf numFmtId="168" fontId="9" fillId="0" borderId="0" xfId="85" applyNumberFormat="1" applyFont="1" applyFill="1">
      <alignment/>
      <protection/>
    </xf>
    <xf numFmtId="1" fontId="1" fillId="0" borderId="0" xfId="86" applyNumberFormat="1">
      <alignment/>
      <protection/>
    </xf>
    <xf numFmtId="4" fontId="15" fillId="0" borderId="0" xfId="188" applyNumberFormat="1" applyBorder="1">
      <alignment horizontal="right" vertical="center"/>
    </xf>
    <xf numFmtId="3" fontId="15" fillId="0" borderId="0" xfId="188" applyNumberFormat="1" applyBorder="1">
      <alignment horizontal="right" vertical="center"/>
    </xf>
    <xf numFmtId="49" fontId="2" fillId="0" borderId="46" xfId="85" applyNumberFormat="1" applyFont="1" applyFill="1" applyBorder="1" applyAlignment="1">
      <alignment horizontal="center"/>
      <protection/>
    </xf>
    <xf numFmtId="166" fontId="55" fillId="0" borderId="0" xfId="0" applyNumberFormat="1" applyFont="1" applyFill="1" applyBorder="1" applyAlignment="1">
      <alignment horizontal="center"/>
    </xf>
    <xf numFmtId="4" fontId="10" fillId="0" borderId="0" xfId="85" applyNumberFormat="1" applyFont="1" applyFill="1">
      <alignment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66" fillId="0" borderId="0" xfId="0" applyFont="1" applyFill="1" applyAlignment="1">
      <alignment/>
    </xf>
    <xf numFmtId="0" fontId="15" fillId="0" borderId="0" xfId="109">
      <alignment/>
      <protection/>
    </xf>
    <xf numFmtId="0" fontId="11" fillId="0" borderId="0" xfId="85" applyFont="1" applyFill="1">
      <alignment/>
      <protection/>
    </xf>
    <xf numFmtId="0" fontId="5" fillId="0" borderId="55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64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54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48" xfId="85" applyFont="1" applyBorder="1" applyAlignment="1">
      <alignment horizontal="center"/>
      <protection/>
    </xf>
    <xf numFmtId="49" fontId="2" fillId="0" borderId="55" xfId="85" applyNumberFormat="1" applyFont="1" applyFill="1" applyBorder="1" applyAlignment="1">
      <alignment horizontal="center"/>
      <protection/>
    </xf>
    <xf numFmtId="49" fontId="2" fillId="0" borderId="65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8" fontId="4" fillId="0" borderId="59" xfId="85" applyNumberFormat="1" applyFont="1" applyFill="1" applyBorder="1">
      <alignment/>
      <protection/>
    </xf>
    <xf numFmtId="212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8" fontId="5" fillId="0" borderId="54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8" fontId="7" fillId="0" borderId="54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8" fontId="8" fillId="0" borderId="54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8" fontId="2" fillId="0" borderId="54" xfId="85" applyNumberFormat="1" applyFont="1" applyFill="1" applyBorder="1">
      <alignment/>
      <protection/>
    </xf>
    <xf numFmtId="0" fontId="57" fillId="0" borderId="0" xfId="85" applyFont="1" applyFill="1" applyAlignment="1">
      <alignment horizontal="center"/>
      <protection/>
    </xf>
    <xf numFmtId="205" fontId="1" fillId="0" borderId="0" xfId="111" applyNumberFormat="1" applyFont="1" applyFill="1" applyBorder="1" applyAlignment="1">
      <alignment horizontal="right"/>
      <protection/>
    </xf>
    <xf numFmtId="182" fontId="2" fillId="0" borderId="0" xfId="85" applyNumberFormat="1" applyFont="1" applyFill="1">
      <alignment/>
      <protection/>
    </xf>
    <xf numFmtId="177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11" applyNumberFormat="1" applyFont="1" applyFill="1">
      <alignment/>
      <protection/>
    </xf>
    <xf numFmtId="214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8" fontId="2" fillId="0" borderId="54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08" applyNumberFormat="1" applyFill="1" applyBorder="1">
      <alignment/>
      <protection/>
    </xf>
    <xf numFmtId="4" fontId="19" fillId="0" borderId="0" xfId="120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8" fontId="2" fillId="0" borderId="48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8" fontId="4" fillId="0" borderId="54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8" fontId="7" fillId="0" borderId="54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15" fillId="0" borderId="15" xfId="189" applyNumberFormat="1">
      <alignment horizontal="right" vertical="center"/>
    </xf>
    <xf numFmtId="4" fontId="19" fillId="29" borderId="15" xfId="121" applyNumberFormat="1">
      <alignment vertical="center"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6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55" xfId="85" applyNumberFormat="1" applyFont="1" applyFill="1" applyBorder="1">
      <alignment/>
      <protection/>
    </xf>
    <xf numFmtId="168" fontId="4" fillId="0" borderId="41" xfId="85" applyNumberFormat="1" applyFont="1" applyFill="1" applyBorder="1">
      <alignment/>
      <protection/>
    </xf>
    <xf numFmtId="168" fontId="4" fillId="0" borderId="65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07">
      <alignment/>
      <protection/>
    </xf>
    <xf numFmtId="0" fontId="15" fillId="0" borderId="0" xfId="105">
      <alignment/>
      <protection/>
    </xf>
    <xf numFmtId="0" fontId="15" fillId="0" borderId="0" xfId="103">
      <alignment/>
      <protection/>
    </xf>
    <xf numFmtId="2" fontId="25" fillId="0" borderId="34" xfId="86" applyNumberFormat="1" applyFont="1" applyFill="1" applyBorder="1" applyAlignment="1">
      <alignment/>
      <protection/>
    </xf>
    <xf numFmtId="4" fontId="25" fillId="0" borderId="53" xfId="86" applyNumberFormat="1" applyFont="1" applyBorder="1">
      <alignment/>
      <protection/>
    </xf>
    <xf numFmtId="2" fontId="25" fillId="0" borderId="34" xfId="86" applyNumberFormat="1" applyFont="1" applyBorder="1" applyAlignment="1">
      <alignment/>
      <protection/>
    </xf>
    <xf numFmtId="166" fontId="25" fillId="0" borderId="35" xfId="86" applyNumberFormat="1" applyFont="1" applyBorder="1" applyAlignment="1">
      <alignment/>
      <protection/>
    </xf>
    <xf numFmtId="2" fontId="25" fillId="0" borderId="38" xfId="86" applyNumberFormat="1" applyFont="1" applyBorder="1" applyAlignment="1">
      <alignment/>
      <protection/>
    </xf>
    <xf numFmtId="2" fontId="25" fillId="0" borderId="35" xfId="86" applyNumberFormat="1" applyFont="1" applyBorder="1" applyAlignment="1">
      <alignment/>
      <protection/>
    </xf>
    <xf numFmtId="168" fontId="5" fillId="0" borderId="0" xfId="86" applyNumberFormat="1" applyFont="1" applyAlignment="1">
      <alignment/>
      <protection/>
    </xf>
    <xf numFmtId="166" fontId="25" fillId="0" borderId="54" xfId="86" applyNumberFormat="1" applyFont="1" applyBorder="1" applyAlignment="1">
      <alignment/>
      <protection/>
    </xf>
    <xf numFmtId="0" fontId="26" fillId="0" borderId="0" xfId="86" applyFont="1" applyFill="1">
      <alignment/>
      <protection/>
    </xf>
    <xf numFmtId="166" fontId="6" fillId="0" borderId="0" xfId="0" applyNumberFormat="1" applyFont="1" applyFill="1" applyBorder="1" applyAlignment="1">
      <alignment/>
    </xf>
    <xf numFmtId="166" fontId="25" fillId="0" borderId="35" xfId="86" applyNumberFormat="1" applyFont="1" applyFill="1" applyBorder="1" applyAlignment="1">
      <alignment/>
      <protection/>
    </xf>
    <xf numFmtId="2" fontId="25" fillId="0" borderId="53" xfId="86" applyNumberFormat="1" applyFont="1" applyFill="1" applyBorder="1" applyAlignment="1">
      <alignment/>
      <protection/>
    </xf>
    <xf numFmtId="2" fontId="25" fillId="0" borderId="38" xfId="86" applyNumberFormat="1" applyFont="1" applyFill="1" applyBorder="1" applyAlignment="1">
      <alignment/>
      <protection/>
    </xf>
    <xf numFmtId="2" fontId="25" fillId="0" borderId="35" xfId="86" applyNumberFormat="1" applyFont="1" applyFill="1" applyBorder="1" applyAlignment="1">
      <alignment/>
      <protection/>
    </xf>
    <xf numFmtId="168" fontId="5" fillId="0" borderId="0" xfId="86" applyNumberFormat="1" applyFont="1" applyFill="1" applyAlignment="1">
      <alignment/>
      <protection/>
    </xf>
    <xf numFmtId="166" fontId="25" fillId="0" borderId="54" xfId="86" applyNumberFormat="1" applyFont="1" applyFill="1" applyBorder="1" applyAlignment="1">
      <alignment/>
      <protection/>
    </xf>
    <xf numFmtId="168" fontId="4" fillId="0" borderId="41" xfId="85" applyNumberFormat="1" applyFont="1" applyFill="1" applyBorder="1" applyAlignment="1">
      <alignment horizontal="center"/>
      <protection/>
    </xf>
    <xf numFmtId="171" fontId="6" fillId="0" borderId="34" xfId="0" applyNumberFormat="1" applyFont="1" applyFill="1" applyBorder="1" applyAlignment="1">
      <alignment horizontal="center"/>
    </xf>
    <xf numFmtId="171" fontId="6" fillId="0" borderId="34" xfId="0" applyNumberFormat="1" applyFont="1" applyFill="1" applyBorder="1" applyAlignment="1">
      <alignment/>
    </xf>
    <xf numFmtId="171" fontId="55" fillId="0" borderId="34" xfId="0" applyNumberFormat="1" applyFont="1" applyFill="1" applyBorder="1" applyAlignment="1">
      <alignment horizontal="center"/>
    </xf>
    <xf numFmtId="4" fontId="1" fillId="0" borderId="0" xfId="110" applyNumberFormat="1" applyFont="1" applyFill="1">
      <alignment/>
      <protection/>
    </xf>
    <xf numFmtId="4" fontId="26" fillId="0" borderId="0" xfId="110" applyNumberFormat="1" applyFont="1" applyFill="1">
      <alignment/>
      <protection/>
    </xf>
    <xf numFmtId="4" fontId="15" fillId="0" borderId="0" xfId="109" applyNumberFormat="1">
      <alignment/>
      <protection/>
    </xf>
    <xf numFmtId="0" fontId="15" fillId="0" borderId="0" xfId="109" applyFill="1">
      <alignment/>
      <protection/>
    </xf>
    <xf numFmtId="0" fontId="9" fillId="0" borderId="0" xfId="86" applyFont="1" applyFill="1" applyAlignment="1">
      <alignment/>
      <protection/>
    </xf>
    <xf numFmtId="49" fontId="25" fillId="0" borderId="29" xfId="86" applyNumberFormat="1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11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6" fillId="0" borderId="29" xfId="0" applyNumberFormat="1" applyFont="1" applyFill="1" applyBorder="1" applyAlignment="1">
      <alignment/>
    </xf>
    <xf numFmtId="49" fontId="25" fillId="0" borderId="29" xfId="86" applyNumberFormat="1" applyFont="1" applyFill="1" applyBorder="1">
      <alignment/>
      <protection/>
    </xf>
    <xf numFmtId="49" fontId="4" fillId="0" borderId="42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49" fontId="7" fillId="0" borderId="29" xfId="85" applyNumberFormat="1" applyFont="1" applyFill="1" applyBorder="1">
      <alignment/>
      <protection/>
    </xf>
    <xf numFmtId="49" fontId="8" fillId="0" borderId="29" xfId="85" applyNumberFormat="1" applyFont="1" applyFill="1" applyBorder="1">
      <alignment/>
      <protection/>
    </xf>
    <xf numFmtId="49" fontId="6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29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2" fillId="0" borderId="66" xfId="85" applyFont="1" applyBorder="1" applyAlignment="1">
      <alignment horizontal="center"/>
      <protection/>
    </xf>
    <xf numFmtId="0" fontId="2" fillId="0" borderId="68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9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35" xfId="86" applyFont="1" applyBorder="1" applyAlignment="1">
      <alignment horizontal="center"/>
      <protection/>
    </xf>
    <xf numFmtId="0" fontId="6" fillId="0" borderId="70" xfId="86" applyFont="1" applyBorder="1" applyAlignment="1">
      <alignment horizontal="center"/>
      <protection/>
    </xf>
    <xf numFmtId="0" fontId="6" fillId="0" borderId="71" xfId="86" applyFont="1" applyBorder="1" applyAlignment="1">
      <alignment horizontal="center"/>
      <protection/>
    </xf>
    <xf numFmtId="0" fontId="41" fillId="0" borderId="0" xfId="86" applyFont="1" applyFill="1" applyAlignment="1">
      <alignment/>
      <protection/>
    </xf>
    <xf numFmtId="0" fontId="6" fillId="0" borderId="66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7" xfId="86" applyFont="1" applyBorder="1" applyAlignment="1">
      <alignment horizontal="center"/>
      <protection/>
    </xf>
    <xf numFmtId="0" fontId="6" fillId="0" borderId="60" xfId="86" applyFont="1" applyBorder="1" applyAlignment="1">
      <alignment horizontal="center"/>
      <protection/>
    </xf>
    <xf numFmtId="0" fontId="6" fillId="0" borderId="56" xfId="86" applyFont="1" applyBorder="1" applyAlignment="1">
      <alignment horizontal="center"/>
      <protection/>
    </xf>
    <xf numFmtId="0" fontId="6" fillId="0" borderId="61" xfId="86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2 2" xfId="87"/>
    <cellStyle name="Normální 2_List2" xfId="88"/>
    <cellStyle name="Normální 3" xfId="89"/>
    <cellStyle name="Normální 4" xfId="90"/>
    <cellStyle name="Normální 4 2" xfId="91"/>
    <cellStyle name="Normální 4_DP meziroč.srovnání" xfId="92"/>
    <cellStyle name="Normální 5" xfId="93"/>
    <cellStyle name="Normální 5 2" xfId="94"/>
    <cellStyle name="Normální 5_DP meziroč.srovnání" xfId="95"/>
    <cellStyle name="Normální 6" xfId="96"/>
    <cellStyle name="Normální 6 2" xfId="97"/>
    <cellStyle name="Normální 6_DP meziroč.srovnání" xfId="98"/>
    <cellStyle name="Normální 7" xfId="99"/>
    <cellStyle name="Normální 8" xfId="100"/>
    <cellStyle name="Normální 9" xfId="101"/>
    <cellStyle name="Normální_příjmy+výdaje SR leden-aktuální" xfId="102"/>
    <cellStyle name="Normální_příjmy+výdaje SR leden-aktuální 2" xfId="103"/>
    <cellStyle name="Normální_příjmy+výdaje SR leden-aktuální_1" xfId="104"/>
    <cellStyle name="Normální_příjmy+výdaje SR leden-aktuální_1 2" xfId="105"/>
    <cellStyle name="Normální_příjmy+výdaje SR leden-aktuální_2" xfId="106"/>
    <cellStyle name="Normální_příjmy+výdaje SR leden-aktuální_2 2" xfId="107"/>
    <cellStyle name="Normální_příjmy+výdaje SR leden-aktuální_3 2" xfId="108"/>
    <cellStyle name="Normální_příjmy+výdaje SR leden-aktuální_7" xfId="109"/>
    <cellStyle name="Normální_příjmy+výdaje SR leden-aktuální_8" xfId="110"/>
    <cellStyle name="Normální_srovnání se SR a skut.2013_1" xfId="111"/>
    <cellStyle name="Note" xfId="112"/>
    <cellStyle name="Output" xfId="113"/>
    <cellStyle name="Followed Hyperlink" xfId="114"/>
    <cellStyle name="Poznámka" xfId="115"/>
    <cellStyle name="Percent" xfId="116"/>
    <cellStyle name="Propojená buňka" xfId="117"/>
    <cellStyle name="SAPBEXaggData" xfId="118"/>
    <cellStyle name="SAPBEXaggData 2" xfId="119"/>
    <cellStyle name="SAPBEXaggData_příjmy+výdaje SR leden-aktuální" xfId="120"/>
    <cellStyle name="SAPBEXaggData_srovnání se SR a skut.2016" xfId="121"/>
    <cellStyle name="SAPBEXaggDataEmph" xfId="122"/>
    <cellStyle name="SAPBEXaggDataEmph 2" xfId="123"/>
    <cellStyle name="SAPBEXaggDataEmph_příjmy+výdaje SR leden-aktuální" xfId="124"/>
    <cellStyle name="SAPBEXaggItem" xfId="125"/>
    <cellStyle name="SAPBEXaggItem 2" xfId="126"/>
    <cellStyle name="SAPBEXaggItem_příjmy+výdaje SR leden-aktuální" xfId="127"/>
    <cellStyle name="SAPBEXaggItemX" xfId="128"/>
    <cellStyle name="SAPBEXexcBad7" xfId="129"/>
    <cellStyle name="SAPBEXexcBad8" xfId="130"/>
    <cellStyle name="SAPBEXexcBad9" xfId="131"/>
    <cellStyle name="SAPBEXexcCritical4" xfId="132"/>
    <cellStyle name="SAPBEXexcCritical5" xfId="133"/>
    <cellStyle name="SAPBEXexcCritical6" xfId="134"/>
    <cellStyle name="SAPBEXexcGood1" xfId="135"/>
    <cellStyle name="SAPBEXexcGood2" xfId="136"/>
    <cellStyle name="SAPBEXexcGood3" xfId="137"/>
    <cellStyle name="SAPBEXfilterDrill" xfId="138"/>
    <cellStyle name="SAPBEXFilterInfo1" xfId="139"/>
    <cellStyle name="SAPBEXFilterInfo2" xfId="140"/>
    <cellStyle name="SAPBEXFilterInfoHlavicka" xfId="141"/>
    <cellStyle name="SAPBEXfilterItem" xfId="142"/>
    <cellStyle name="SAPBEXfilterText" xfId="143"/>
    <cellStyle name="SAPBEXformats" xfId="144"/>
    <cellStyle name="SAPBEXformats 2" xfId="145"/>
    <cellStyle name="SAPBEXformats_příjmy+výdaje SR leden-aktuální" xfId="146"/>
    <cellStyle name="SAPBEXheaderItem" xfId="147"/>
    <cellStyle name="SAPBEXheaderItem 2" xfId="148"/>
    <cellStyle name="SAPBEXheaderItem_příjmy+výdaje SR leden-aktuální" xfId="149"/>
    <cellStyle name="SAPBEXheaderText" xfId="150"/>
    <cellStyle name="SAPBEXHLevel0" xfId="151"/>
    <cellStyle name="SAPBEXHLevel0 2" xfId="152"/>
    <cellStyle name="SAPBEXHLevel0 3" xfId="153"/>
    <cellStyle name="SAPBEXHLevel0 4" xfId="154"/>
    <cellStyle name="SAPBEXHLevel0_List1" xfId="155"/>
    <cellStyle name="SAPBEXHLevel0X" xfId="156"/>
    <cellStyle name="SAPBEXHLevel0X 2" xfId="157"/>
    <cellStyle name="SAPBEXHLevel0X_List1" xfId="158"/>
    <cellStyle name="SAPBEXHLevel1" xfId="159"/>
    <cellStyle name="SAPBEXHLevel1 2" xfId="160"/>
    <cellStyle name="SAPBEXHLevel1 2 2" xfId="161"/>
    <cellStyle name="SAPBEXHLevel1 2_příjmy+výdaje SR leden-aktuální" xfId="162"/>
    <cellStyle name="SAPBEXHLevel1 3" xfId="163"/>
    <cellStyle name="SAPBEXHLevel1 4" xfId="164"/>
    <cellStyle name="SAPBEXHLevel1_01.02.2016" xfId="165"/>
    <cellStyle name="SAPBEXHLevel1X" xfId="166"/>
    <cellStyle name="SAPBEXHLevel2" xfId="167"/>
    <cellStyle name="SAPBEXHLevel2 2" xfId="168"/>
    <cellStyle name="SAPBEXHLevel2 2 2" xfId="169"/>
    <cellStyle name="SAPBEXHLevel2 2_příjmy+výdaje SR leden-aktuální" xfId="170"/>
    <cellStyle name="SAPBEXHLevel2 3" xfId="171"/>
    <cellStyle name="SAPBEXHLevel2 4" xfId="172"/>
    <cellStyle name="SAPBEXHLevel2_01.02.2016" xfId="173"/>
    <cellStyle name="SAPBEXHLevel2X" xfId="174"/>
    <cellStyle name="SAPBEXHLevel3" xfId="175"/>
    <cellStyle name="SAPBEXHLevel3X" xfId="176"/>
    <cellStyle name="SAPBEXchaText" xfId="177"/>
    <cellStyle name="SAPBEXchaText 2" xfId="178"/>
    <cellStyle name="SAPBEXchaText_příjmy+výdaje SR leden-aktuální" xfId="179"/>
    <cellStyle name="SAPBEXinputData" xfId="180"/>
    <cellStyle name="SAPBEXItemHeader" xfId="181"/>
    <cellStyle name="SAPBEXresData" xfId="182"/>
    <cellStyle name="SAPBEXresDataEmph" xfId="183"/>
    <cellStyle name="SAPBEXresItem" xfId="184"/>
    <cellStyle name="SAPBEXresItemX" xfId="185"/>
    <cellStyle name="SAPBEXstdData" xfId="186"/>
    <cellStyle name="SAPBEXstdData 2" xfId="187"/>
    <cellStyle name="SAPBEXstdData_příjmy+výdaje SR leden-aktuální" xfId="188"/>
    <cellStyle name="SAPBEXstdData_srovnání se SR a skut.2016" xfId="189"/>
    <cellStyle name="SAPBEXstdDataEmph" xfId="190"/>
    <cellStyle name="SAPBEXstdDataEmph 2" xfId="191"/>
    <cellStyle name="SAPBEXstdDataEmph_příjmy+výdaje SR leden-aktuální" xfId="192"/>
    <cellStyle name="SAPBEXstdItem" xfId="193"/>
    <cellStyle name="SAPBEXstdItem 2" xfId="194"/>
    <cellStyle name="SAPBEXstdItem_příjmy+výdaje SR leden-aktuální" xfId="195"/>
    <cellStyle name="SAPBEXstdItemX" xfId="196"/>
    <cellStyle name="SAPBEXtitle" xfId="197"/>
    <cellStyle name="SAPBEXunassignedItem" xfId="198"/>
    <cellStyle name="SAPBEXundefined" xfId="199"/>
    <cellStyle name="Sheet Title" xfId="200"/>
    <cellStyle name="Správně" xfId="201"/>
    <cellStyle name="Text upozornění" xfId="202"/>
    <cellStyle name="Title" xfId="203"/>
    <cellStyle name="Total" xfId="204"/>
    <cellStyle name="Vstup" xfId="205"/>
    <cellStyle name="Výpočet" xfId="206"/>
    <cellStyle name="Výstup" xfId="207"/>
    <cellStyle name="Vysvětlující text" xfId="208"/>
    <cellStyle name="Warning Text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05B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1"/>
  <sheetViews>
    <sheetView showGridLines="0" tabSelected="1" workbookViewId="0" topLeftCell="A1">
      <selection activeCell="C7" sqref="C7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57421875" style="0" customWidth="1"/>
    <col min="5" max="5" width="7.28125" style="0" customWidth="1"/>
    <col min="6" max="7" width="9.421875" style="0" customWidth="1"/>
    <col min="8" max="8" width="10.8515625" style="0" customWidth="1"/>
    <col min="9" max="9" width="7.140625" style="0" customWidth="1"/>
    <col min="10" max="11" width="9.421875" style="0" customWidth="1"/>
  </cols>
  <sheetData>
    <row r="5" spans="3:11" ht="13.5" thickBot="1">
      <c r="C5" s="78"/>
      <c r="D5" s="78"/>
      <c r="E5" s="78"/>
      <c r="F5" s="78"/>
      <c r="G5" s="78"/>
      <c r="H5" s="78"/>
      <c r="I5" s="78"/>
      <c r="J5" s="78"/>
      <c r="K5" s="79" t="s">
        <v>78</v>
      </c>
    </row>
    <row r="6" spans="1:11" ht="12.75">
      <c r="A6" s="100"/>
      <c r="B6" s="100"/>
      <c r="C6" s="80"/>
      <c r="D6" s="406">
        <v>2017</v>
      </c>
      <c r="E6" s="407"/>
      <c r="F6" s="406">
        <v>2018</v>
      </c>
      <c r="G6" s="408"/>
      <c r="H6" s="408"/>
      <c r="I6" s="408"/>
      <c r="J6" s="408"/>
      <c r="K6" s="407"/>
    </row>
    <row r="7" spans="3:15" ht="12.75">
      <c r="C7" s="81" t="s">
        <v>72</v>
      </c>
      <c r="D7" s="89" t="s">
        <v>1</v>
      </c>
      <c r="E7" s="82" t="s">
        <v>2</v>
      </c>
      <c r="F7" s="83" t="s">
        <v>66</v>
      </c>
      <c r="G7" s="106" t="s">
        <v>0</v>
      </c>
      <c r="H7" s="98" t="s">
        <v>76</v>
      </c>
      <c r="I7" s="91" t="s">
        <v>2</v>
      </c>
      <c r="J7" s="91" t="s">
        <v>79</v>
      </c>
      <c r="K7" s="94" t="s">
        <v>4</v>
      </c>
      <c r="M7" s="283"/>
      <c r="N7" s="100"/>
      <c r="O7" s="100"/>
    </row>
    <row r="8" spans="3:11" ht="13.5" thickBot="1">
      <c r="C8" s="81"/>
      <c r="D8" s="83" t="s">
        <v>92</v>
      </c>
      <c r="E8" s="82" t="s">
        <v>5</v>
      </c>
      <c r="F8" s="83" t="s">
        <v>67</v>
      </c>
      <c r="G8" s="106" t="s">
        <v>3</v>
      </c>
      <c r="H8" s="98" t="s">
        <v>92</v>
      </c>
      <c r="I8" s="92" t="s">
        <v>5</v>
      </c>
      <c r="J8" s="97" t="s">
        <v>124</v>
      </c>
      <c r="K8" s="95" t="s">
        <v>125</v>
      </c>
    </row>
    <row r="9" spans="3:11" ht="13.5" thickBot="1">
      <c r="C9" s="84"/>
      <c r="D9" s="101">
        <v>1</v>
      </c>
      <c r="E9" s="102">
        <v>2</v>
      </c>
      <c r="F9" s="28" t="s">
        <v>80</v>
      </c>
      <c r="G9" s="28" t="s">
        <v>81</v>
      </c>
      <c r="H9" s="28" t="s">
        <v>82</v>
      </c>
      <c r="I9" s="103" t="s">
        <v>83</v>
      </c>
      <c r="J9" s="103" t="s">
        <v>84</v>
      </c>
      <c r="K9" s="104" t="s">
        <v>94</v>
      </c>
    </row>
    <row r="10" spans="3:11" ht="12.75">
      <c r="C10" s="81"/>
      <c r="D10" s="83"/>
      <c r="E10" s="82"/>
      <c r="F10" s="83"/>
      <c r="G10" s="92"/>
      <c r="H10" s="98"/>
      <c r="I10" s="92"/>
      <c r="J10" s="92"/>
      <c r="K10" s="94"/>
    </row>
    <row r="11" spans="3:11" ht="13.5">
      <c r="C11" s="85" t="s">
        <v>73</v>
      </c>
      <c r="D11" s="260">
        <v>307.66590556343</v>
      </c>
      <c r="E11" s="261">
        <v>24.627588808298817</v>
      </c>
      <c r="F11" s="260">
        <v>1314.497641409</v>
      </c>
      <c r="G11" s="262">
        <v>1319.585297621</v>
      </c>
      <c r="H11" s="263">
        <v>345.6952199878701</v>
      </c>
      <c r="I11" s="264">
        <v>26.197262171009548</v>
      </c>
      <c r="J11" s="264">
        <v>112.36058781189837</v>
      </c>
      <c r="K11" s="265">
        <v>38.02931442444009</v>
      </c>
    </row>
    <row r="12" spans="3:11" ht="13.5">
      <c r="C12" s="85"/>
      <c r="D12" s="260"/>
      <c r="E12" s="261"/>
      <c r="F12" s="260"/>
      <c r="G12" s="262"/>
      <c r="H12" s="263"/>
      <c r="I12" s="264"/>
      <c r="J12" s="264"/>
      <c r="K12" s="266"/>
    </row>
    <row r="13" spans="3:11" ht="13.5">
      <c r="C13" s="85" t="s">
        <v>74</v>
      </c>
      <c r="D13" s="260">
        <v>302.98560041859</v>
      </c>
      <c r="E13" s="261">
        <v>23.14150812704416</v>
      </c>
      <c r="F13" s="260">
        <v>1364.497641409</v>
      </c>
      <c r="G13" s="262">
        <v>1369.585297621</v>
      </c>
      <c r="H13" s="263">
        <v>329.43589549056</v>
      </c>
      <c r="I13" s="264">
        <v>24.053696842598807</v>
      </c>
      <c r="J13" s="264">
        <v>108.72988519435496</v>
      </c>
      <c r="K13" s="265">
        <v>26.450295071969947</v>
      </c>
    </row>
    <row r="14" spans="3:11" ht="13.5">
      <c r="C14" s="85"/>
      <c r="D14" s="260"/>
      <c r="E14" s="261"/>
      <c r="F14" s="260"/>
      <c r="G14" s="262"/>
      <c r="H14" s="263"/>
      <c r="I14" s="267"/>
      <c r="J14" s="267"/>
      <c r="K14" s="266"/>
    </row>
    <row r="15" spans="3:14" ht="13.5">
      <c r="C15" s="85" t="s">
        <v>75</v>
      </c>
      <c r="D15" s="260">
        <v>4.680305144839963</v>
      </c>
      <c r="E15" s="281" t="s">
        <v>115</v>
      </c>
      <c r="F15" s="268">
        <v>-50</v>
      </c>
      <c r="G15" s="269">
        <v>-50</v>
      </c>
      <c r="H15" s="270">
        <v>16.259324497310104</v>
      </c>
      <c r="I15" s="378" t="s">
        <v>115</v>
      </c>
      <c r="J15" s="380" t="s">
        <v>115</v>
      </c>
      <c r="K15" s="265">
        <v>11.57901935247014</v>
      </c>
      <c r="M15" s="284"/>
      <c r="N15" s="284"/>
    </row>
    <row r="16" spans="3:11" ht="16.5" customHeight="1">
      <c r="C16" s="255" t="s">
        <v>121</v>
      </c>
      <c r="D16" s="258">
        <v>-4.563865461730035</v>
      </c>
      <c r="E16" s="370">
        <v>15.036905688027685</v>
      </c>
      <c r="F16" s="271">
        <v>-50</v>
      </c>
      <c r="G16" s="272">
        <v>-50</v>
      </c>
      <c r="H16" s="273">
        <v>-5.262913901609899</v>
      </c>
      <c r="I16" s="379">
        <v>10.525827803219798</v>
      </c>
      <c r="J16" s="378" t="s">
        <v>115</v>
      </c>
      <c r="K16" s="259">
        <v>-0.6990484398798635</v>
      </c>
    </row>
    <row r="17" spans="3:11" ht="6.75" customHeight="1" thickBot="1">
      <c r="C17" s="86"/>
      <c r="D17" s="90"/>
      <c r="E17" s="87"/>
      <c r="F17" s="88"/>
      <c r="G17" s="93"/>
      <c r="H17" s="99"/>
      <c r="I17" s="93"/>
      <c r="J17" s="93"/>
      <c r="K17" s="96"/>
    </row>
    <row r="18" ht="12.75">
      <c r="C18" s="256" t="s">
        <v>140</v>
      </c>
    </row>
    <row r="20" spans="2:11" ht="12.75">
      <c r="B20" s="286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3:11" ht="12.75">
      <c r="C21" s="100"/>
      <c r="D21" s="100"/>
      <c r="E21" s="100"/>
      <c r="F21" s="100"/>
      <c r="G21" s="100"/>
      <c r="H21" s="100"/>
      <c r="I21" s="100"/>
      <c r="J21" s="100"/>
      <c r="K21" s="100"/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M99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140625" style="1" customWidth="1"/>
    <col min="4" max="4" width="8.140625" style="1" customWidth="1"/>
    <col min="5" max="5" width="9.8515625" style="1" customWidth="1"/>
    <col min="6" max="6" width="9.8515625" style="24" customWidth="1"/>
    <col min="7" max="7" width="10.1406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8"/>
      <c r="C1" s="221"/>
      <c r="D1" s="221"/>
      <c r="E1" s="221"/>
      <c r="F1" s="23"/>
      <c r="G1" s="8"/>
      <c r="H1" s="8"/>
      <c r="I1" s="8"/>
      <c r="J1" s="8"/>
      <c r="K1" s="8"/>
      <c r="L1" s="8"/>
    </row>
    <row r="2" spans="2:11" ht="18">
      <c r="B2" s="409" t="s">
        <v>70</v>
      </c>
      <c r="C2" s="409"/>
      <c r="D2" s="409"/>
      <c r="E2" s="409"/>
      <c r="F2" s="409"/>
      <c r="G2" s="409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57"/>
      <c r="I3" s="157"/>
      <c r="J3" s="157" t="s">
        <v>78</v>
      </c>
      <c r="K3" s="157"/>
    </row>
    <row r="4" spans="2:11" ht="12.75">
      <c r="B4" s="169"/>
      <c r="C4" s="410">
        <v>2017</v>
      </c>
      <c r="D4" s="411"/>
      <c r="E4" s="410">
        <v>2018</v>
      </c>
      <c r="F4" s="412"/>
      <c r="G4" s="412"/>
      <c r="H4" s="412"/>
      <c r="I4" s="412"/>
      <c r="J4" s="411"/>
      <c r="K4" s="214"/>
    </row>
    <row r="5" spans="2:12" ht="12.75">
      <c r="B5" s="168"/>
      <c r="C5" s="3" t="s">
        <v>1</v>
      </c>
      <c r="D5" s="167" t="s">
        <v>2</v>
      </c>
      <c r="E5" s="3" t="s">
        <v>66</v>
      </c>
      <c r="F5" s="26" t="s">
        <v>0</v>
      </c>
      <c r="G5" s="171" t="s">
        <v>1</v>
      </c>
      <c r="H5" s="171" t="s">
        <v>2</v>
      </c>
      <c r="I5" s="171" t="s">
        <v>77</v>
      </c>
      <c r="J5" s="167" t="s">
        <v>4</v>
      </c>
      <c r="K5" s="214"/>
      <c r="L5" s="221"/>
    </row>
    <row r="6" spans="2:12" ht="13.5" customHeight="1" thickBot="1">
      <c r="B6" s="166"/>
      <c r="C6" s="184" t="s">
        <v>92</v>
      </c>
      <c r="D6" s="165" t="s">
        <v>5</v>
      </c>
      <c r="E6" s="5" t="s">
        <v>67</v>
      </c>
      <c r="F6" s="27" t="s">
        <v>3</v>
      </c>
      <c r="G6" s="172" t="s">
        <v>92</v>
      </c>
      <c r="H6" s="156" t="s">
        <v>5</v>
      </c>
      <c r="I6" s="7" t="s">
        <v>124</v>
      </c>
      <c r="J6" s="30" t="s">
        <v>125</v>
      </c>
      <c r="K6" s="215"/>
      <c r="L6" s="221"/>
    </row>
    <row r="7" spans="2:11" ht="13.5" customHeight="1" thickBot="1">
      <c r="B7" s="164"/>
      <c r="C7" s="123">
        <v>1</v>
      </c>
      <c r="D7" s="102">
        <v>2</v>
      </c>
      <c r="E7" s="280" t="s">
        <v>80</v>
      </c>
      <c r="F7" s="28" t="s">
        <v>81</v>
      </c>
      <c r="G7" s="28" t="s">
        <v>82</v>
      </c>
      <c r="H7" s="103" t="s">
        <v>83</v>
      </c>
      <c r="I7" s="103" t="s">
        <v>84</v>
      </c>
      <c r="J7" s="104" t="s">
        <v>85</v>
      </c>
      <c r="K7" s="216"/>
    </row>
    <row r="8" spans="2:12" ht="20.25" customHeight="1">
      <c r="B8" s="392" t="s">
        <v>6</v>
      </c>
      <c r="C8" s="124">
        <v>307.66590556343</v>
      </c>
      <c r="D8" s="202">
        <v>24.627588808298817</v>
      </c>
      <c r="E8" s="124">
        <v>1314.497641409</v>
      </c>
      <c r="F8" s="203">
        <v>1319.585297621</v>
      </c>
      <c r="G8" s="203">
        <v>345.6952199878701</v>
      </c>
      <c r="H8" s="204">
        <v>26.197262171009548</v>
      </c>
      <c r="I8" s="204">
        <v>112.36058781189837</v>
      </c>
      <c r="J8" s="205">
        <v>38.02931442444009</v>
      </c>
      <c r="K8" s="206"/>
      <c r="L8" s="381"/>
    </row>
    <row r="9" spans="2:12" ht="12.75">
      <c r="B9" s="393" t="s">
        <v>93</v>
      </c>
      <c r="C9" s="43"/>
      <c r="D9" s="44"/>
      <c r="E9" s="43"/>
      <c r="F9" s="37"/>
      <c r="G9" s="38"/>
      <c r="H9" s="115"/>
      <c r="I9" s="115"/>
      <c r="J9" s="127"/>
      <c r="K9" s="217"/>
      <c r="L9" s="222"/>
    </row>
    <row r="10" spans="2:12" ht="18" customHeight="1">
      <c r="B10" s="394" t="s">
        <v>161</v>
      </c>
      <c r="C10" s="46">
        <v>268.72706067479004</v>
      </c>
      <c r="D10" s="58">
        <v>24.149011252964772</v>
      </c>
      <c r="E10" s="182">
        <v>1219.234484835</v>
      </c>
      <c r="F10" s="41">
        <v>1219.234484835</v>
      </c>
      <c r="G10" s="41">
        <v>291.11510641912</v>
      </c>
      <c r="H10" s="112">
        <v>23.876876026724002</v>
      </c>
      <c r="I10" s="112">
        <v>108.33114673606457</v>
      </c>
      <c r="J10" s="113">
        <v>22.388045744329986</v>
      </c>
      <c r="K10" s="40"/>
      <c r="L10" s="381"/>
    </row>
    <row r="11" spans="2:12" ht="18" customHeight="1">
      <c r="B11" s="395" t="s">
        <v>162</v>
      </c>
      <c r="C11" s="54">
        <v>158.35407506301001</v>
      </c>
      <c r="D11" s="59">
        <v>23.814166375011215</v>
      </c>
      <c r="E11" s="54">
        <v>722.293925283</v>
      </c>
      <c r="F11" s="42">
        <v>722.293925283</v>
      </c>
      <c r="G11" s="42">
        <v>169.94904674307006</v>
      </c>
      <c r="H11" s="154">
        <v>23.52907047868121</v>
      </c>
      <c r="I11" s="154">
        <v>107.32218079986026</v>
      </c>
      <c r="J11" s="153">
        <v>11.594971680060041</v>
      </c>
      <c r="K11" s="198"/>
      <c r="L11" s="381"/>
    </row>
    <row r="12" spans="2:12" ht="12.75">
      <c r="B12" s="393" t="s">
        <v>93</v>
      </c>
      <c r="C12" s="43"/>
      <c r="D12" s="44"/>
      <c r="E12" s="43"/>
      <c r="F12" s="37"/>
      <c r="G12" s="38"/>
      <c r="H12" s="110"/>
      <c r="I12" s="110"/>
      <c r="J12" s="44"/>
      <c r="K12" s="21"/>
      <c r="L12" s="222"/>
    </row>
    <row r="13" spans="2:12" ht="12.75">
      <c r="B13" s="393" t="s">
        <v>163</v>
      </c>
      <c r="C13" s="43">
        <v>57.15956882706</v>
      </c>
      <c r="D13" s="60">
        <v>22.137710622408985</v>
      </c>
      <c r="E13" s="43">
        <v>280.9</v>
      </c>
      <c r="F13" s="37">
        <v>280.9</v>
      </c>
      <c r="G13" s="38">
        <v>62.7948100928</v>
      </c>
      <c r="H13" s="110">
        <v>22.354862973584908</v>
      </c>
      <c r="I13" s="110">
        <v>109.8587889681075</v>
      </c>
      <c r="J13" s="44">
        <v>5.6352412657399995</v>
      </c>
      <c r="K13" s="21"/>
      <c r="L13" s="381"/>
    </row>
    <row r="14" spans="2:12" ht="12.75">
      <c r="B14" s="396" t="s">
        <v>164</v>
      </c>
      <c r="C14" s="43">
        <v>34.8673320945</v>
      </c>
      <c r="D14" s="60">
        <v>23.090948406953643</v>
      </c>
      <c r="E14" s="43">
        <v>154.7</v>
      </c>
      <c r="F14" s="37">
        <v>154.7</v>
      </c>
      <c r="G14" s="37">
        <v>36.10119834319</v>
      </c>
      <c r="H14" s="110">
        <v>23.33626266528119</v>
      </c>
      <c r="I14" s="110">
        <v>103.5387457960531</v>
      </c>
      <c r="J14" s="44">
        <v>1.2338662486899992</v>
      </c>
      <c r="K14" s="21"/>
      <c r="L14" s="381"/>
    </row>
    <row r="15" spans="2:12" ht="12.75">
      <c r="B15" s="397" t="s">
        <v>165</v>
      </c>
      <c r="C15" s="43">
        <v>18.84153151141</v>
      </c>
      <c r="D15" s="60">
        <v>24.03256570332908</v>
      </c>
      <c r="E15" s="43">
        <v>81.9</v>
      </c>
      <c r="F15" s="37">
        <v>81.9</v>
      </c>
      <c r="G15" s="37">
        <v>18.939245956440004</v>
      </c>
      <c r="H15" s="110">
        <v>23.124842437655683</v>
      </c>
      <c r="I15" s="110">
        <v>100.51861200864076</v>
      </c>
      <c r="J15" s="44">
        <v>0.09771444503000382</v>
      </c>
      <c r="K15" s="21"/>
      <c r="L15" s="222"/>
    </row>
    <row r="16" spans="2:12" ht="12.75">
      <c r="B16" s="397" t="s">
        <v>166</v>
      </c>
      <c r="C16" s="43">
        <v>11.587126675170001</v>
      </c>
      <c r="D16" s="60">
        <v>20.802740888994613</v>
      </c>
      <c r="E16" s="43">
        <v>55.5</v>
      </c>
      <c r="F16" s="37">
        <v>55.5</v>
      </c>
      <c r="G16" s="37">
        <v>12.72893847409</v>
      </c>
      <c r="H16" s="110">
        <v>22.93502427763964</v>
      </c>
      <c r="I16" s="110">
        <v>109.85414098705577</v>
      </c>
      <c r="J16" s="44">
        <v>1.1418117989199992</v>
      </c>
      <c r="K16" s="21"/>
      <c r="L16" s="222"/>
    </row>
    <row r="17" spans="2:12" ht="12.75">
      <c r="B17" s="397" t="s">
        <v>167</v>
      </c>
      <c r="C17" s="43">
        <v>0.170806285</v>
      </c>
      <c r="D17" s="60">
        <v>8.989804473684211</v>
      </c>
      <c r="E17" s="43">
        <v>1.9</v>
      </c>
      <c r="F17" s="37">
        <v>1.9</v>
      </c>
      <c r="G17" s="37">
        <v>0.156673703</v>
      </c>
      <c r="H17" s="110">
        <v>8.245984368421052</v>
      </c>
      <c r="I17" s="110">
        <v>91.72595903013756</v>
      </c>
      <c r="J17" s="44">
        <v>-0.014132582000000005</v>
      </c>
      <c r="K17" s="21"/>
      <c r="L17" s="222"/>
    </row>
    <row r="18" spans="2:12" ht="12.75">
      <c r="B18" s="393" t="s">
        <v>168</v>
      </c>
      <c r="C18" s="43">
        <v>26.3490483992</v>
      </c>
      <c r="D18" s="60">
        <v>23.07272189071804</v>
      </c>
      <c r="E18" s="43">
        <v>118.4</v>
      </c>
      <c r="F18" s="37">
        <v>118.4</v>
      </c>
      <c r="G18" s="37">
        <v>26.68116736667</v>
      </c>
      <c r="H18" s="110">
        <v>22.534769735363174</v>
      </c>
      <c r="I18" s="110">
        <v>101.26045905885574</v>
      </c>
      <c r="J18" s="44">
        <v>0.3321189674699987</v>
      </c>
      <c r="K18" s="21"/>
      <c r="L18" s="381"/>
    </row>
    <row r="19" spans="2:12" ht="12.75">
      <c r="B19" s="393" t="s">
        <v>169</v>
      </c>
      <c r="C19" s="43">
        <v>33.430644435649995</v>
      </c>
      <c r="D19" s="60">
        <v>27.76631597645348</v>
      </c>
      <c r="E19" s="43">
        <v>145.4</v>
      </c>
      <c r="F19" s="37">
        <v>145.4</v>
      </c>
      <c r="G19" s="37">
        <v>37.30248765636</v>
      </c>
      <c r="H19" s="110">
        <v>25.65508091909216</v>
      </c>
      <c r="I19" s="110">
        <v>111.58171876753032</v>
      </c>
      <c r="J19" s="44">
        <v>3.871843220710005</v>
      </c>
      <c r="K19" s="21"/>
      <c r="L19" s="381"/>
    </row>
    <row r="20" spans="2:12" ht="12.75">
      <c r="B20" s="388" t="s">
        <v>151</v>
      </c>
      <c r="C20" s="43">
        <v>2.29502831902</v>
      </c>
      <c r="D20" s="60">
        <v>22.72305266356436</v>
      </c>
      <c r="E20" s="43">
        <v>10.7</v>
      </c>
      <c r="F20" s="37">
        <v>10.7</v>
      </c>
      <c r="G20" s="37">
        <v>2.44704247928</v>
      </c>
      <c r="H20" s="110">
        <v>22.869555881121496</v>
      </c>
      <c r="I20" s="110">
        <v>106.62362895482316</v>
      </c>
      <c r="J20" s="44">
        <v>0.1520141602599998</v>
      </c>
      <c r="K20" s="21"/>
      <c r="L20" s="381"/>
    </row>
    <row r="21" spans="2:12" ht="12.75">
      <c r="B21" s="389" t="s">
        <v>152</v>
      </c>
      <c r="C21" s="43">
        <v>25.34213909684</v>
      </c>
      <c r="D21" s="60">
        <v>24.112406371874407</v>
      </c>
      <c r="E21" s="43">
        <v>127.9</v>
      </c>
      <c r="F21" s="37">
        <v>127.9</v>
      </c>
      <c r="G21" s="37">
        <v>29.249444914780003</v>
      </c>
      <c r="H21" s="110">
        <v>22.868995242204846</v>
      </c>
      <c r="I21" s="110">
        <v>115.4182162879345</v>
      </c>
      <c r="J21" s="44">
        <v>3.907305817940003</v>
      </c>
      <c r="K21" s="21"/>
      <c r="L21" s="381"/>
    </row>
    <row r="22" spans="2:12" ht="12.75">
      <c r="B22" s="389" t="s">
        <v>153</v>
      </c>
      <c r="C22" s="43">
        <v>5.79347701979</v>
      </c>
      <c r="D22" s="60">
        <v>111.41301961134616</v>
      </c>
      <c r="E22" s="43">
        <v>6.8</v>
      </c>
      <c r="F22" s="37">
        <v>6.8</v>
      </c>
      <c r="G22" s="37">
        <v>5.6060002623</v>
      </c>
      <c r="H22" s="110">
        <v>82.44118032794118</v>
      </c>
      <c r="I22" s="110">
        <v>96.76400274222897</v>
      </c>
      <c r="J22" s="44">
        <v>-0.1874767574899998</v>
      </c>
      <c r="K22" s="21"/>
      <c r="L22" s="381"/>
    </row>
    <row r="23" spans="2:12" ht="12.75">
      <c r="B23" s="393" t="s">
        <v>170</v>
      </c>
      <c r="C23" s="43">
        <v>2.94690714378</v>
      </c>
      <c r="D23" s="60">
        <v>25.40437192913793</v>
      </c>
      <c r="E23" s="43">
        <v>12</v>
      </c>
      <c r="F23" s="37">
        <v>12</v>
      </c>
      <c r="G23" s="37">
        <v>3.43170874164</v>
      </c>
      <c r="H23" s="110">
        <v>28.597572847000002</v>
      </c>
      <c r="I23" s="110">
        <v>116.45120033331438</v>
      </c>
      <c r="J23" s="44">
        <v>0.4848015978600002</v>
      </c>
      <c r="K23" s="21"/>
      <c r="L23" s="381"/>
    </row>
    <row r="24" spans="2:12" ht="12.75">
      <c r="B24" s="388" t="s">
        <v>171</v>
      </c>
      <c r="C24" s="43">
        <v>0.00149458036</v>
      </c>
      <c r="D24" s="65" t="s">
        <v>69</v>
      </c>
      <c r="E24" s="43">
        <v>0</v>
      </c>
      <c r="F24" s="37">
        <v>0</v>
      </c>
      <c r="G24" s="37">
        <v>0.00178908327</v>
      </c>
      <c r="H24" s="111" t="s">
        <v>69</v>
      </c>
      <c r="I24" s="110">
        <v>119.70472233423433</v>
      </c>
      <c r="J24" s="44">
        <v>0.0002945029099999999</v>
      </c>
      <c r="K24" s="278"/>
      <c r="L24" s="381"/>
    </row>
    <row r="25" spans="2:12" ht="12.75">
      <c r="B25" s="389" t="s">
        <v>172</v>
      </c>
      <c r="C25" s="43">
        <v>-0.028073682939999997</v>
      </c>
      <c r="D25" s="65" t="s">
        <v>69</v>
      </c>
      <c r="E25" s="43">
        <v>0</v>
      </c>
      <c r="F25" s="37">
        <v>0</v>
      </c>
      <c r="G25" s="37">
        <v>0.00091703277</v>
      </c>
      <c r="H25" s="111" t="s">
        <v>69</v>
      </c>
      <c r="I25" s="111" t="s">
        <v>69</v>
      </c>
      <c r="J25" s="44">
        <v>0.028990715709999997</v>
      </c>
      <c r="K25" s="279"/>
      <c r="L25" s="381"/>
    </row>
    <row r="26" spans="2:12" ht="12.75">
      <c r="B26" s="389" t="s">
        <v>173</v>
      </c>
      <c r="C26" s="43">
        <v>2.9734862463600003</v>
      </c>
      <c r="D26" s="60">
        <v>25.633502123793107</v>
      </c>
      <c r="E26" s="43">
        <v>12</v>
      </c>
      <c r="F26" s="37">
        <v>12</v>
      </c>
      <c r="G26" s="37">
        <v>3.4290026256000004</v>
      </c>
      <c r="H26" s="110">
        <v>28.57502188</v>
      </c>
      <c r="I26" s="110">
        <v>115.31926975608586</v>
      </c>
      <c r="J26" s="44">
        <v>0.4555163792400001</v>
      </c>
      <c r="K26" s="278"/>
      <c r="L26" s="381"/>
    </row>
    <row r="27" spans="2:12" ht="12.75">
      <c r="B27" s="393" t="s">
        <v>174</v>
      </c>
      <c r="C27" s="43">
        <v>0.373420708</v>
      </c>
      <c r="D27" s="60">
        <v>24.09165858064516</v>
      </c>
      <c r="E27" s="43">
        <v>1.55</v>
      </c>
      <c r="F27" s="37">
        <v>1.55</v>
      </c>
      <c r="G27" s="37">
        <v>0.3761089</v>
      </c>
      <c r="H27" s="110">
        <v>24.265090322580647</v>
      </c>
      <c r="I27" s="110">
        <v>100.71988294768057</v>
      </c>
      <c r="J27" s="44">
        <v>0.0026881920000000337</v>
      </c>
      <c r="K27" s="21"/>
      <c r="L27" s="222"/>
    </row>
    <row r="28" spans="2:12" ht="12.75">
      <c r="B28" s="393" t="s">
        <v>175</v>
      </c>
      <c r="C28" s="43">
        <v>0.07319228122999999</v>
      </c>
      <c r="D28" s="60">
        <v>73.19228122999999</v>
      </c>
      <c r="E28" s="43">
        <v>0.2</v>
      </c>
      <c r="F28" s="37">
        <v>0.2</v>
      </c>
      <c r="G28" s="37">
        <v>0.053411483520000004</v>
      </c>
      <c r="H28" s="110">
        <v>26.705741760000002</v>
      </c>
      <c r="I28" s="110">
        <v>72.97420250116177</v>
      </c>
      <c r="J28" s="44">
        <v>-0.019780797709999985</v>
      </c>
      <c r="K28" s="21"/>
      <c r="L28" s="222"/>
    </row>
    <row r="29" spans="2:12" ht="12.75">
      <c r="B29" s="12" t="s">
        <v>176</v>
      </c>
      <c r="C29" s="43">
        <v>0.67556868828</v>
      </c>
      <c r="D29" s="60">
        <v>16.08496876857143</v>
      </c>
      <c r="E29" s="43">
        <v>4.8</v>
      </c>
      <c r="F29" s="37">
        <v>4.8</v>
      </c>
      <c r="G29" s="37">
        <v>1.4710460896300002</v>
      </c>
      <c r="H29" s="110">
        <v>30.646793533958338</v>
      </c>
      <c r="I29" s="110">
        <v>217.74929998240268</v>
      </c>
      <c r="J29" s="44">
        <v>0.7954774013500001</v>
      </c>
      <c r="K29" s="21"/>
      <c r="L29" s="383"/>
    </row>
    <row r="30" spans="2:12" ht="12.75">
      <c r="B30" s="393" t="s">
        <v>177</v>
      </c>
      <c r="C30" s="43">
        <v>2.47839248531002</v>
      </c>
      <c r="D30" s="60">
        <v>66.84885844517258</v>
      </c>
      <c r="E30" s="43">
        <v>4.343925283000044</v>
      </c>
      <c r="F30" s="37">
        <v>4.343925283000044</v>
      </c>
      <c r="G30" s="37">
        <v>1.7371080692600755</v>
      </c>
      <c r="H30" s="110">
        <v>39.98936344642597</v>
      </c>
      <c r="I30" s="110">
        <v>70.09011202044466</v>
      </c>
      <c r="J30" s="44">
        <v>-0.7412844160499446</v>
      </c>
      <c r="K30" s="21"/>
      <c r="L30" s="222"/>
    </row>
    <row r="31" spans="2:12" s="13" customFormat="1" ht="18" customHeight="1">
      <c r="B31" s="395" t="s">
        <v>178</v>
      </c>
      <c r="C31" s="57">
        <v>110.37298561178001</v>
      </c>
      <c r="D31" s="61">
        <v>24.646203981663724</v>
      </c>
      <c r="E31" s="183">
        <v>496.940559552</v>
      </c>
      <c r="F31" s="45">
        <v>496.940559552</v>
      </c>
      <c r="G31" s="45">
        <v>121.16605967605</v>
      </c>
      <c r="H31" s="154">
        <v>24.382404967162103</v>
      </c>
      <c r="I31" s="154">
        <v>109.77872801432858</v>
      </c>
      <c r="J31" s="153">
        <v>10.793074064269987</v>
      </c>
      <c r="K31" s="198"/>
      <c r="L31" s="381"/>
    </row>
    <row r="32" spans="2:12" ht="12.75">
      <c r="B32" s="398" t="s">
        <v>179</v>
      </c>
      <c r="C32" s="43">
        <v>98.15094294792</v>
      </c>
      <c r="D32" s="60">
        <v>24.657162083313835</v>
      </c>
      <c r="E32" s="181">
        <v>443.688485533</v>
      </c>
      <c r="F32" s="38">
        <v>443.688485533</v>
      </c>
      <c r="G32" s="38">
        <v>107.73106228037801</v>
      </c>
      <c r="H32" s="110">
        <v>24.280788389394736</v>
      </c>
      <c r="I32" s="110">
        <v>109.76059836484843</v>
      </c>
      <c r="J32" s="44">
        <v>9.580119332458011</v>
      </c>
      <c r="K32" s="21"/>
      <c r="L32" s="381"/>
    </row>
    <row r="33" spans="2:12" ht="18" customHeight="1">
      <c r="B33" s="394" t="s">
        <v>180</v>
      </c>
      <c r="C33" s="46">
        <v>38.93884488864</v>
      </c>
      <c r="D33" s="58">
        <v>28.529480127292167</v>
      </c>
      <c r="E33" s="182">
        <v>95.26315657399999</v>
      </c>
      <c r="F33" s="47">
        <v>100.35081278599999</v>
      </c>
      <c r="G33" s="47">
        <v>54.58011356875</v>
      </c>
      <c r="H33" s="112">
        <v>54.38930891884566</v>
      </c>
      <c r="I33" s="112">
        <v>140.16880501936302</v>
      </c>
      <c r="J33" s="113">
        <v>15.641268680110002</v>
      </c>
      <c r="K33" s="40"/>
      <c r="L33" s="382"/>
    </row>
    <row r="34" spans="2:12" ht="12.75">
      <c r="B34" s="393" t="s">
        <v>93</v>
      </c>
      <c r="C34" s="43"/>
      <c r="D34" s="44"/>
      <c r="E34" s="43"/>
      <c r="F34" s="37"/>
      <c r="G34" s="38"/>
      <c r="H34" s="110"/>
      <c r="I34" s="110"/>
      <c r="J34" s="44"/>
      <c r="K34" s="21"/>
      <c r="L34" s="222"/>
    </row>
    <row r="35" spans="2:12" ht="12.75">
      <c r="B35" s="399" t="s">
        <v>181</v>
      </c>
      <c r="C35" s="55">
        <v>34.04313391892</v>
      </c>
      <c r="D35" s="62">
        <v>28.59610640531132</v>
      </c>
      <c r="E35" s="55">
        <v>92.18824477400001</v>
      </c>
      <c r="F35" s="50">
        <v>97.275900986</v>
      </c>
      <c r="G35" s="50">
        <v>53.52733446647</v>
      </c>
      <c r="H35" s="117">
        <v>55.026305512373185</v>
      </c>
      <c r="I35" s="117">
        <v>157.23386276350237</v>
      </c>
      <c r="J35" s="119">
        <v>19.484200547550003</v>
      </c>
      <c r="K35" s="194"/>
      <c r="L35" s="222"/>
    </row>
    <row r="36" spans="2:12" ht="12.75">
      <c r="B36" s="389" t="s">
        <v>182</v>
      </c>
      <c r="C36" s="55">
        <v>26.56597908834</v>
      </c>
      <c r="D36" s="62">
        <v>27.368470311278813</v>
      </c>
      <c r="E36" s="55">
        <v>70.127804345</v>
      </c>
      <c r="F36" s="50">
        <v>75.216378293</v>
      </c>
      <c r="G36" s="50">
        <v>44.01153646192001</v>
      </c>
      <c r="H36" s="117">
        <v>58.513235362750684</v>
      </c>
      <c r="I36" s="117">
        <v>165.66879133484295</v>
      </c>
      <c r="J36" s="119">
        <v>17.44555737358001</v>
      </c>
      <c r="K36" s="194"/>
      <c r="L36" s="287"/>
    </row>
    <row r="37" spans="2:12" ht="12.75">
      <c r="B37" s="389" t="s">
        <v>183</v>
      </c>
      <c r="C37" s="55">
        <v>0.29510741616999997</v>
      </c>
      <c r="D37" s="62">
        <v>24.726011191359934</v>
      </c>
      <c r="E37" s="55">
        <v>1.19418</v>
      </c>
      <c r="F37" s="50">
        <v>1.192961</v>
      </c>
      <c r="G37" s="50">
        <v>0.2908782085</v>
      </c>
      <c r="H37" s="117">
        <v>24.382876598648238</v>
      </c>
      <c r="I37" s="117">
        <v>98.5668921083421</v>
      </c>
      <c r="J37" s="119">
        <v>-0.004229207669999957</v>
      </c>
      <c r="K37" s="194"/>
      <c r="L37" s="287"/>
    </row>
    <row r="38" spans="2:12" ht="12.75">
      <c r="B38" s="400" t="s">
        <v>184</v>
      </c>
      <c r="C38" s="55">
        <v>0.42660292342</v>
      </c>
      <c r="D38" s="62">
        <v>26.612783744229567</v>
      </c>
      <c r="E38" s="55">
        <v>1.656</v>
      </c>
      <c r="F38" s="50">
        <v>1.656</v>
      </c>
      <c r="G38" s="50">
        <v>0.40469523954000003</v>
      </c>
      <c r="H38" s="117">
        <v>24.43811832971015</v>
      </c>
      <c r="I38" s="117">
        <v>94.86461937382661</v>
      </c>
      <c r="J38" s="119">
        <v>-0.021907683879999973</v>
      </c>
      <c r="K38" s="194"/>
      <c r="L38" s="287"/>
    </row>
    <row r="39" spans="2:12" ht="12.75">
      <c r="B39" s="399" t="s">
        <v>33</v>
      </c>
      <c r="C39" s="55">
        <v>0.03027374117</v>
      </c>
      <c r="D39" s="62">
        <v>4.871076616251005</v>
      </c>
      <c r="E39" s="55">
        <v>0.3465</v>
      </c>
      <c r="F39" s="50">
        <v>0.3465</v>
      </c>
      <c r="G39" s="50">
        <v>0.11784802848999998</v>
      </c>
      <c r="H39" s="117">
        <v>34.01097503318903</v>
      </c>
      <c r="I39" s="117">
        <v>389.2747441693212</v>
      </c>
      <c r="J39" s="119">
        <v>0.08757428731999997</v>
      </c>
      <c r="K39" s="194"/>
      <c r="L39" s="383"/>
    </row>
    <row r="40" spans="2:12" ht="12.75">
      <c r="B40" s="399" t="s">
        <v>34</v>
      </c>
      <c r="C40" s="55">
        <v>0.38388694848000005</v>
      </c>
      <c r="D40" s="64" t="s">
        <v>69</v>
      </c>
      <c r="E40" s="55">
        <v>0</v>
      </c>
      <c r="F40" s="50">
        <v>0</v>
      </c>
      <c r="G40" s="50">
        <v>3.6971620000000005E-05</v>
      </c>
      <c r="H40" s="118" t="s">
        <v>69</v>
      </c>
      <c r="I40" s="118" t="s">
        <v>69</v>
      </c>
      <c r="J40" s="119">
        <v>-0.38384997686000005</v>
      </c>
      <c r="K40" s="194"/>
      <c r="L40" s="222"/>
    </row>
    <row r="41" spans="2:12" ht="13.5" thickBot="1">
      <c r="B41" s="401" t="s">
        <v>35</v>
      </c>
      <c r="C41" s="56">
        <v>4.4815502800700004</v>
      </c>
      <c r="D41" s="63">
        <v>26.649400895424098</v>
      </c>
      <c r="E41" s="56">
        <v>2.7284118</v>
      </c>
      <c r="F41" s="52">
        <v>2.7284118</v>
      </c>
      <c r="G41" s="52">
        <v>0.9348941021699999</v>
      </c>
      <c r="H41" s="151">
        <v>34.26513923484717</v>
      </c>
      <c r="I41" s="151">
        <v>20.860953102045688</v>
      </c>
      <c r="J41" s="125">
        <v>-3.5466561779000005</v>
      </c>
      <c r="K41" s="194"/>
      <c r="L41" s="287"/>
    </row>
    <row r="42" spans="2:12" ht="12.75">
      <c r="B42" s="17" t="s">
        <v>118</v>
      </c>
      <c r="C42" s="192"/>
      <c r="D42" s="193"/>
      <c r="E42" s="192"/>
      <c r="F42" s="194"/>
      <c r="G42" s="194"/>
      <c r="H42" s="195"/>
      <c r="I42" s="195"/>
      <c r="J42" s="194"/>
      <c r="K42" s="194"/>
      <c r="L42" s="222"/>
    </row>
    <row r="43" spans="2:12" ht="12.75" customHeight="1">
      <c r="B43" s="19"/>
      <c r="C43" s="19"/>
      <c r="D43" s="19"/>
      <c r="E43" s="282"/>
      <c r="F43" s="23"/>
      <c r="G43" s="8"/>
      <c r="H43" s="8"/>
      <c r="I43" s="8"/>
      <c r="J43" s="8"/>
      <c r="K43" s="8"/>
      <c r="L43" s="222"/>
    </row>
    <row r="44" spans="3:12" ht="12.75" customHeight="1">
      <c r="C44" s="19"/>
      <c r="D44" s="276"/>
      <c r="E44" s="18"/>
      <c r="G44" s="68"/>
      <c r="L44" s="222"/>
    </row>
    <row r="45" spans="3:12" ht="12.75" customHeight="1">
      <c r="C45" s="19"/>
      <c r="D45" s="19"/>
      <c r="E45" s="18"/>
      <c r="G45" s="68"/>
      <c r="L45" s="222"/>
    </row>
    <row r="46" spans="3:12" ht="12.75" customHeight="1">
      <c r="C46" s="17"/>
      <c r="D46" s="17"/>
      <c r="E46" s="285"/>
      <c r="F46" s="285"/>
      <c r="G46" s="285"/>
      <c r="H46" s="68"/>
      <c r="L46" s="222"/>
    </row>
    <row r="47" spans="2:12" ht="12.75" customHeight="1">
      <c r="B47" s="19"/>
      <c r="C47" s="19"/>
      <c r="D47" s="19"/>
      <c r="E47" s="22"/>
      <c r="F47" s="23"/>
      <c r="G47" s="8"/>
      <c r="H47" s="8"/>
      <c r="L47" s="222"/>
    </row>
    <row r="48" spans="2:12" ht="12.75" customHeight="1">
      <c r="B48" s="20"/>
      <c r="C48" s="20"/>
      <c r="D48" s="20"/>
      <c r="E48" s="213"/>
      <c r="F48" s="213"/>
      <c r="G48" s="213"/>
      <c r="H48" s="8"/>
      <c r="L48" s="222"/>
    </row>
    <row r="49" spans="2:12" ht="13.5" thickBot="1">
      <c r="B49" s="8"/>
      <c r="C49" s="8"/>
      <c r="D49" s="8"/>
      <c r="H49" s="2"/>
      <c r="I49" s="2"/>
      <c r="J49" s="2" t="s">
        <v>78</v>
      </c>
      <c r="K49" s="2"/>
      <c r="L49" s="222"/>
    </row>
    <row r="50" spans="2:12" ht="12.75">
      <c r="B50" s="169"/>
      <c r="C50" s="416">
        <v>2017</v>
      </c>
      <c r="D50" s="411"/>
      <c r="E50" s="413">
        <v>2018</v>
      </c>
      <c r="F50" s="414"/>
      <c r="G50" s="414"/>
      <c r="H50" s="414"/>
      <c r="I50" s="414"/>
      <c r="J50" s="415"/>
      <c r="K50" s="215"/>
      <c r="L50" s="222"/>
    </row>
    <row r="51" spans="2:12" ht="12.75">
      <c r="B51" s="168"/>
      <c r="C51" s="171" t="s">
        <v>1</v>
      </c>
      <c r="D51" s="167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77</v>
      </c>
      <c r="J51" s="29" t="s">
        <v>4</v>
      </c>
      <c r="K51" s="215"/>
      <c r="L51" s="222"/>
    </row>
    <row r="52" spans="2:12" ht="13.5" thickBot="1">
      <c r="B52" s="166"/>
      <c r="C52" s="172" t="s">
        <v>92</v>
      </c>
      <c r="D52" s="165" t="s">
        <v>5</v>
      </c>
      <c r="E52" s="5" t="s">
        <v>67</v>
      </c>
      <c r="F52" s="27" t="s">
        <v>3</v>
      </c>
      <c r="G52" s="6" t="s">
        <v>92</v>
      </c>
      <c r="H52" s="7" t="s">
        <v>5</v>
      </c>
      <c r="I52" s="7" t="s">
        <v>124</v>
      </c>
      <c r="J52" s="30" t="s">
        <v>125</v>
      </c>
      <c r="K52" s="215"/>
      <c r="L52" s="222"/>
    </row>
    <row r="53" spans="2:12" ht="13.5" thickBot="1">
      <c r="B53" s="164"/>
      <c r="C53" s="101">
        <v>1</v>
      </c>
      <c r="D53" s="102">
        <v>2</v>
      </c>
      <c r="E53" s="28" t="s">
        <v>80</v>
      </c>
      <c r="F53" s="28" t="s">
        <v>81</v>
      </c>
      <c r="G53" s="28" t="s">
        <v>82</v>
      </c>
      <c r="H53" s="103" t="s">
        <v>83</v>
      </c>
      <c r="I53" s="103" t="s">
        <v>84</v>
      </c>
      <c r="J53" s="104" t="s">
        <v>85</v>
      </c>
      <c r="K53" s="216"/>
      <c r="L53" s="222"/>
    </row>
    <row r="54" spans="2:12" ht="20.25" customHeight="1">
      <c r="B54" s="402" t="s">
        <v>185</v>
      </c>
      <c r="C54" s="186">
        <v>302.98560041859</v>
      </c>
      <c r="D54" s="162">
        <v>23.14150812704416</v>
      </c>
      <c r="E54" s="53">
        <v>1364.497641409</v>
      </c>
      <c r="F54" s="36">
        <v>1369.585297621</v>
      </c>
      <c r="G54" s="35">
        <v>329.43589549056</v>
      </c>
      <c r="H54" s="31">
        <v>24.053696842598807</v>
      </c>
      <c r="I54" s="31">
        <v>108.72988519435496</v>
      </c>
      <c r="J54" s="34">
        <v>26.450295071969947</v>
      </c>
      <c r="K54" s="218"/>
      <c r="L54" s="222"/>
    </row>
    <row r="55" spans="2:12" ht="18" customHeight="1">
      <c r="B55" s="394" t="s">
        <v>186</v>
      </c>
      <c r="C55" s="187">
        <v>296.71741872904005</v>
      </c>
      <c r="D55" s="161">
        <v>24.647495134327837</v>
      </c>
      <c r="E55" s="46">
        <v>1274.37410048</v>
      </c>
      <c r="F55" s="75">
        <v>1279.0037927097899</v>
      </c>
      <c r="G55" s="105">
        <v>317.72024597858996</v>
      </c>
      <c r="H55" s="32">
        <v>24.84122782039957</v>
      </c>
      <c r="I55" s="32">
        <v>107.07839375912391</v>
      </c>
      <c r="J55" s="39">
        <v>21.00282724954991</v>
      </c>
      <c r="K55" s="219"/>
      <c r="L55" s="222"/>
    </row>
    <row r="56" spans="2:12" ht="12.75">
      <c r="B56" s="393" t="s">
        <v>93</v>
      </c>
      <c r="C56" s="66"/>
      <c r="D56" s="67"/>
      <c r="E56" s="43"/>
      <c r="F56" s="37"/>
      <c r="G56" s="38"/>
      <c r="H56" s="110"/>
      <c r="I56" s="110"/>
      <c r="J56" s="44"/>
      <c r="K56" s="21"/>
      <c r="L56" s="222"/>
    </row>
    <row r="57" spans="2:12" ht="12.75">
      <c r="B57" s="403" t="s">
        <v>103</v>
      </c>
      <c r="C57" s="66">
        <v>17.75450582288</v>
      </c>
      <c r="D57" s="67">
        <v>15.036905688027685</v>
      </c>
      <c r="E57" s="72">
        <v>133.71883176</v>
      </c>
      <c r="F57" s="50">
        <v>133.76491882796</v>
      </c>
      <c r="G57" s="50">
        <v>20.36212805896</v>
      </c>
      <c r="H57" s="110">
        <v>15.222323040578736</v>
      </c>
      <c r="I57" s="110">
        <v>114.68710119050225</v>
      </c>
      <c r="J57" s="44">
        <v>2.607622236080001</v>
      </c>
      <c r="K57" s="21"/>
      <c r="L57" s="222"/>
    </row>
    <row r="58" spans="2:12" ht="12.75">
      <c r="B58" s="399" t="s">
        <v>187</v>
      </c>
      <c r="C58" s="66">
        <v>14.69468143593</v>
      </c>
      <c r="D58" s="67">
        <v>12.428860348464292</v>
      </c>
      <c r="E58" s="72">
        <v>119.211493793</v>
      </c>
      <c r="F58" s="50">
        <v>118.0271464893</v>
      </c>
      <c r="G58" s="50">
        <v>17.70389586053</v>
      </c>
      <c r="H58" s="110">
        <v>14.999850786136717</v>
      </c>
      <c r="I58" s="110">
        <v>120.47825560370543</v>
      </c>
      <c r="J58" s="44">
        <v>3.0092144245999997</v>
      </c>
      <c r="K58" s="21"/>
      <c r="L58" s="222"/>
    </row>
    <row r="59" spans="2:12" ht="12.75">
      <c r="B59" s="404" t="s">
        <v>188</v>
      </c>
      <c r="C59" s="66">
        <v>0.06612672257</v>
      </c>
      <c r="D59" s="67">
        <v>0.14276833285475252</v>
      </c>
      <c r="E59" s="72">
        <v>45.2175</v>
      </c>
      <c r="F59" s="50">
        <v>45.2175</v>
      </c>
      <c r="G59" s="50">
        <v>2.0638197408699996</v>
      </c>
      <c r="H59" s="110">
        <v>4.564205762967877</v>
      </c>
      <c r="I59" s="110">
        <v>3121.007152116596</v>
      </c>
      <c r="J59" s="44">
        <v>1.9976930182999997</v>
      </c>
      <c r="K59" s="21"/>
      <c r="L59" s="287"/>
    </row>
    <row r="60" spans="2:12" ht="12.75">
      <c r="B60" s="404" t="s">
        <v>189</v>
      </c>
      <c r="C60" s="66">
        <v>0.28</v>
      </c>
      <c r="D60" s="67">
        <v>21.671826625387</v>
      </c>
      <c r="E60" s="72">
        <v>0.453</v>
      </c>
      <c r="F60" s="50">
        <v>0.453</v>
      </c>
      <c r="G60" s="50">
        <v>0</v>
      </c>
      <c r="H60" s="110">
        <v>0</v>
      </c>
      <c r="I60" s="110">
        <v>0</v>
      </c>
      <c r="J60" s="44">
        <v>-0.28</v>
      </c>
      <c r="K60" s="21"/>
      <c r="L60" s="222"/>
    </row>
    <row r="61" spans="2:12" ht="12.75">
      <c r="B61" s="399" t="s">
        <v>43</v>
      </c>
      <c r="C61" s="66">
        <v>13.30573115621</v>
      </c>
      <c r="D61" s="67">
        <v>28.317291128383687</v>
      </c>
      <c r="E61" s="72">
        <v>47.836073021</v>
      </c>
      <c r="F61" s="50">
        <v>52.08667687424</v>
      </c>
      <c r="G61" s="50">
        <v>11.7461293284</v>
      </c>
      <c r="H61" s="110">
        <v>22.551120619117803</v>
      </c>
      <c r="I61" s="110">
        <v>88.27872133067932</v>
      </c>
      <c r="J61" s="44">
        <v>-1.559601827809999</v>
      </c>
      <c r="K61" s="21"/>
      <c r="L61" s="222"/>
    </row>
    <row r="62" spans="2:12" ht="12.75">
      <c r="B62" s="399" t="s">
        <v>44</v>
      </c>
      <c r="C62" s="66">
        <v>4.16940309722</v>
      </c>
      <c r="D62" s="67">
        <v>30.604202530096465</v>
      </c>
      <c r="E62" s="72">
        <v>11.777699032000001</v>
      </c>
      <c r="F62" s="50">
        <v>14.02246869822</v>
      </c>
      <c r="G62" s="50">
        <v>3.6228103953099997</v>
      </c>
      <c r="H62" s="110">
        <v>25.835753127905903</v>
      </c>
      <c r="I62" s="110">
        <v>86.89038480653387</v>
      </c>
      <c r="J62" s="44">
        <v>-0.5465927019100003</v>
      </c>
      <c r="K62" s="21"/>
      <c r="L62" s="222"/>
    </row>
    <row r="63" spans="2:12" ht="12.75">
      <c r="B63" s="399" t="s">
        <v>190</v>
      </c>
      <c r="C63" s="66">
        <v>10.70135917695</v>
      </c>
      <c r="D63" s="67">
        <v>26.34105901627748</v>
      </c>
      <c r="E63" s="72">
        <v>34.946206094000004</v>
      </c>
      <c r="F63" s="50">
        <v>36.326744094</v>
      </c>
      <c r="G63" s="50">
        <v>13.97087029785</v>
      </c>
      <c r="H63" s="110">
        <v>38.458911323565424</v>
      </c>
      <c r="I63" s="110">
        <v>130.55229776739301</v>
      </c>
      <c r="J63" s="44">
        <v>3.2695111209000007</v>
      </c>
      <c r="K63" s="21"/>
      <c r="L63" s="222"/>
    </row>
    <row r="64" spans="2:12" ht="12.75">
      <c r="B64" s="404" t="s">
        <v>191</v>
      </c>
      <c r="C64" s="66">
        <v>10.69151245809</v>
      </c>
      <c r="D64" s="67">
        <v>33.24219487975517</v>
      </c>
      <c r="E64" s="72">
        <v>29.071072459</v>
      </c>
      <c r="F64" s="50">
        <v>30.451598459</v>
      </c>
      <c r="G64" s="50">
        <v>12.66471005251</v>
      </c>
      <c r="H64" s="110">
        <v>41.5896396031944</v>
      </c>
      <c r="I64" s="110">
        <v>118.45573862589414</v>
      </c>
      <c r="J64" s="44">
        <v>1.9731975944200002</v>
      </c>
      <c r="K64" s="21"/>
      <c r="L64" s="287"/>
    </row>
    <row r="65" spans="2:12" ht="12.75">
      <c r="B65" s="399" t="s">
        <v>99</v>
      </c>
      <c r="C65" s="66">
        <v>16.4454416</v>
      </c>
      <c r="D65" s="67">
        <v>24.780993733809154</v>
      </c>
      <c r="E65" s="72">
        <v>69.80075599999999</v>
      </c>
      <c r="F65" s="50">
        <v>69.80075599999999</v>
      </c>
      <c r="G65" s="50">
        <v>17.145539295</v>
      </c>
      <c r="H65" s="110">
        <v>24.563543831817526</v>
      </c>
      <c r="I65" s="110">
        <v>104.25709270707574</v>
      </c>
      <c r="J65" s="44">
        <v>0.7000976950000002</v>
      </c>
      <c r="K65" s="21"/>
      <c r="L65" s="222"/>
    </row>
    <row r="66" spans="2:12" ht="12.75">
      <c r="B66" s="399" t="s">
        <v>47</v>
      </c>
      <c r="C66" s="66">
        <v>43.32526730944</v>
      </c>
      <c r="D66" s="67">
        <v>33.71365896504373</v>
      </c>
      <c r="E66" s="72">
        <v>152.342816389</v>
      </c>
      <c r="F66" s="50">
        <v>153.65044926308</v>
      </c>
      <c r="G66" s="50">
        <v>51.80994114589</v>
      </c>
      <c r="H66" s="110">
        <v>33.71935545543451</v>
      </c>
      <c r="I66" s="110">
        <v>119.58366182913613</v>
      </c>
      <c r="J66" s="44">
        <v>8.48467383645</v>
      </c>
      <c r="K66" s="21"/>
      <c r="L66" s="222"/>
    </row>
    <row r="67" spans="2:12" ht="12.75">
      <c r="B67" s="399" t="s">
        <v>48</v>
      </c>
      <c r="C67" s="66">
        <v>26.63416569064</v>
      </c>
      <c r="D67" s="67">
        <v>41.521785947894216</v>
      </c>
      <c r="E67" s="72">
        <v>67.914377353</v>
      </c>
      <c r="F67" s="50">
        <v>69.03412004446</v>
      </c>
      <c r="G67" s="50">
        <v>25.45946318236</v>
      </c>
      <c r="H67" s="110">
        <v>36.87953604096548</v>
      </c>
      <c r="I67" s="110">
        <v>95.58949012360908</v>
      </c>
      <c r="J67" s="44">
        <v>-1.1747025082799993</v>
      </c>
      <c r="K67" s="21"/>
      <c r="L67" s="222"/>
    </row>
    <row r="68" spans="2:13" ht="12.75">
      <c r="B68" s="399" t="s">
        <v>192</v>
      </c>
      <c r="C68" s="66">
        <v>132.30985854549</v>
      </c>
      <c r="D68" s="67">
        <v>24.950706420486213</v>
      </c>
      <c r="E68" s="72">
        <v>557.875768207</v>
      </c>
      <c r="F68" s="50">
        <v>557.594768207</v>
      </c>
      <c r="G68" s="50">
        <v>138.03929484163</v>
      </c>
      <c r="H68" s="110">
        <v>24.75620337785965</v>
      </c>
      <c r="I68" s="110">
        <v>104.33031699914497</v>
      </c>
      <c r="J68" s="44">
        <v>5.7294362961400225</v>
      </c>
      <c r="K68" s="21"/>
      <c r="L68" s="222"/>
      <c r="M68" s="274"/>
    </row>
    <row r="69" spans="2:13" ht="12.75">
      <c r="B69" s="404" t="s">
        <v>193</v>
      </c>
      <c r="C69" s="66">
        <v>102.39094209835001</v>
      </c>
      <c r="D69" s="67">
        <v>24.891367791570946</v>
      </c>
      <c r="E69" s="72">
        <v>429.284016</v>
      </c>
      <c r="F69" s="50">
        <v>429.284016</v>
      </c>
      <c r="G69" s="50">
        <v>107.50466701379</v>
      </c>
      <c r="H69" s="110">
        <v>25.042783566809995</v>
      </c>
      <c r="I69" s="110">
        <v>104.99431376510637</v>
      </c>
      <c r="J69" s="44">
        <v>5.113724915439988</v>
      </c>
      <c r="K69" s="21"/>
      <c r="L69" s="287"/>
      <c r="M69" s="274"/>
    </row>
    <row r="70" spans="2:12" ht="12.75">
      <c r="B70" s="404" t="s">
        <v>194</v>
      </c>
      <c r="C70" s="66">
        <v>2.4186637546100003</v>
      </c>
      <c r="D70" s="67">
        <v>28.645478082511396</v>
      </c>
      <c r="E70" s="72">
        <v>6.965091</v>
      </c>
      <c r="F70" s="50">
        <v>6.925091</v>
      </c>
      <c r="G70" s="50">
        <v>2.2147587065399996</v>
      </c>
      <c r="H70" s="110">
        <v>31.98165492034689</v>
      </c>
      <c r="I70" s="110">
        <v>91.5695165282336</v>
      </c>
      <c r="J70" s="44">
        <v>-0.20390504807000065</v>
      </c>
      <c r="K70" s="21"/>
      <c r="L70" s="287"/>
    </row>
    <row r="71" spans="2:12" ht="12.75">
      <c r="B71" s="404" t="s">
        <v>195</v>
      </c>
      <c r="C71" s="66">
        <v>18.20831702788</v>
      </c>
      <c r="D71" s="67">
        <v>25.828436247465845</v>
      </c>
      <c r="E71" s="72">
        <v>77.716771207</v>
      </c>
      <c r="F71" s="50">
        <v>77.491771207</v>
      </c>
      <c r="G71" s="50">
        <v>18.78802191722</v>
      </c>
      <c r="H71" s="110">
        <v>24.24518322988446</v>
      </c>
      <c r="I71" s="110">
        <v>103.18373679704924</v>
      </c>
      <c r="J71" s="44">
        <v>0.5797048893400003</v>
      </c>
      <c r="K71" s="21"/>
      <c r="L71" s="287"/>
    </row>
    <row r="72" spans="2:12" ht="12.75">
      <c r="B72" s="404" t="s">
        <v>196</v>
      </c>
      <c r="C72" s="66">
        <v>9.291935664650001</v>
      </c>
      <c r="D72" s="67">
        <v>23.23378865302857</v>
      </c>
      <c r="E72" s="72">
        <v>43.90989</v>
      </c>
      <c r="F72" s="50">
        <v>43.89389</v>
      </c>
      <c r="G72" s="50">
        <v>9.53184720408</v>
      </c>
      <c r="H72" s="110">
        <v>21.71565838452687</v>
      </c>
      <c r="I72" s="110">
        <v>102.58193285111423</v>
      </c>
      <c r="J72" s="44">
        <v>0.23991153942999865</v>
      </c>
      <c r="K72" s="21"/>
      <c r="L72" s="287"/>
    </row>
    <row r="73" spans="2:12" ht="12.75">
      <c r="B73" s="399" t="s">
        <v>54</v>
      </c>
      <c r="C73" s="66">
        <v>3.9688000000000004E-05</v>
      </c>
      <c r="D73" s="67">
        <v>0.0008627826086956522</v>
      </c>
      <c r="E73" s="72">
        <v>4.15</v>
      </c>
      <c r="F73" s="50">
        <v>4.15</v>
      </c>
      <c r="G73" s="50">
        <v>9.882100000000001E-05</v>
      </c>
      <c r="H73" s="110">
        <v>0.0023812289156626503</v>
      </c>
      <c r="I73" s="110">
        <v>248.9946583350131</v>
      </c>
      <c r="J73" s="44">
        <v>5.9133000000000005E-05</v>
      </c>
      <c r="K73" s="21"/>
      <c r="L73" s="384"/>
    </row>
    <row r="74" spans="2:12" ht="12.75">
      <c r="B74" s="399" t="s">
        <v>55</v>
      </c>
      <c r="C74" s="66">
        <v>1.7125011597200002</v>
      </c>
      <c r="D74" s="67">
        <v>23.458919996164386</v>
      </c>
      <c r="E74" s="72">
        <v>6.95</v>
      </c>
      <c r="F74" s="50">
        <v>6.95</v>
      </c>
      <c r="G74" s="50">
        <v>1.7364809884199999</v>
      </c>
      <c r="H74" s="110">
        <v>24.985337962877697</v>
      </c>
      <c r="I74" s="110">
        <v>101.40028101960061</v>
      </c>
      <c r="J74" s="44">
        <v>0.023979828699999706</v>
      </c>
      <c r="K74" s="21"/>
      <c r="L74" s="287"/>
    </row>
    <row r="75" spans="2:12" ht="12.75">
      <c r="B75" s="399" t="s">
        <v>113</v>
      </c>
      <c r="C75" s="66">
        <v>8.931191150130001</v>
      </c>
      <c r="D75" s="67">
        <v>23.816509733680004</v>
      </c>
      <c r="E75" s="72">
        <v>39.55</v>
      </c>
      <c r="F75" s="50">
        <v>39.55</v>
      </c>
      <c r="G75" s="50">
        <v>10.39821747167</v>
      </c>
      <c r="H75" s="110">
        <v>26.291321040884956</v>
      </c>
      <c r="I75" s="110">
        <v>116.42587530464674</v>
      </c>
      <c r="J75" s="44">
        <v>1.4670263215399988</v>
      </c>
      <c r="K75" s="21"/>
      <c r="L75" s="222"/>
    </row>
    <row r="76" spans="2:12" ht="12.75">
      <c r="B76" s="399" t="s">
        <v>105</v>
      </c>
      <c r="C76" s="66">
        <v>6.733272896430046</v>
      </c>
      <c r="D76" s="67">
        <v>24.39555372414591</v>
      </c>
      <c r="E76" s="179">
        <v>28.300078830999922</v>
      </c>
      <c r="F76" s="180">
        <v>24.04574421152992</v>
      </c>
      <c r="G76" s="50">
        <v>5.725376291569903</v>
      </c>
      <c r="H76" s="110">
        <v>23.810351807803844</v>
      </c>
      <c r="I76" s="110">
        <v>85.03110418419955</v>
      </c>
      <c r="J76" s="44">
        <v>-1.007896604860143</v>
      </c>
      <c r="K76" s="21"/>
      <c r="L76" s="222"/>
    </row>
    <row r="77" spans="2:12" ht="18" customHeight="1">
      <c r="B77" s="394" t="s">
        <v>197</v>
      </c>
      <c r="C77" s="187">
        <v>6.26818168955</v>
      </c>
      <c r="D77" s="161">
        <v>5.945391731237758</v>
      </c>
      <c r="E77" s="46">
        <v>90.123540929</v>
      </c>
      <c r="F77" s="105">
        <v>90.58150491120999</v>
      </c>
      <c r="G77" s="105">
        <v>11.71564951197</v>
      </c>
      <c r="H77" s="112">
        <v>12.933820787647479</v>
      </c>
      <c r="I77" s="112">
        <v>186.90666755084246</v>
      </c>
      <c r="J77" s="113">
        <v>5.447467822419999</v>
      </c>
      <c r="K77" s="40"/>
      <c r="L77" s="222"/>
    </row>
    <row r="78" spans="2:12" ht="13.5" customHeight="1">
      <c r="B78" s="405" t="s">
        <v>58</v>
      </c>
      <c r="C78" s="188"/>
      <c r="D78" s="159"/>
      <c r="E78" s="73"/>
      <c r="F78" s="114"/>
      <c r="G78" s="76"/>
      <c r="H78" s="115"/>
      <c r="I78" s="115"/>
      <c r="J78" s="116"/>
      <c r="K78" s="220"/>
      <c r="L78" s="222"/>
    </row>
    <row r="79" spans="2:12" ht="13.5" customHeight="1">
      <c r="B79" s="405" t="s">
        <v>198</v>
      </c>
      <c r="C79" s="66">
        <v>0.91028009181</v>
      </c>
      <c r="D79" s="67">
        <v>5.777964654204304</v>
      </c>
      <c r="E79" s="43">
        <v>17.186356985</v>
      </c>
      <c r="F79" s="50">
        <v>16.72790698746</v>
      </c>
      <c r="G79" s="50">
        <v>1.2535505853</v>
      </c>
      <c r="H79" s="117">
        <v>7.493768265448382</v>
      </c>
      <c r="I79" s="117">
        <v>137.71042523927346</v>
      </c>
      <c r="J79" s="119">
        <v>0.34327049348999994</v>
      </c>
      <c r="K79" s="194"/>
      <c r="L79" s="222"/>
    </row>
    <row r="80" spans="2:12" ht="13.5" customHeight="1">
      <c r="B80" s="405" t="s">
        <v>199</v>
      </c>
      <c r="C80" s="66">
        <v>0.48771871707000003</v>
      </c>
      <c r="D80" s="67">
        <v>7.338290906935206</v>
      </c>
      <c r="E80" s="43">
        <v>4.601283237</v>
      </c>
      <c r="F80" s="50">
        <v>4.42736119019</v>
      </c>
      <c r="G80" s="50">
        <v>1.97374000392</v>
      </c>
      <c r="H80" s="117">
        <v>44.58050561344187</v>
      </c>
      <c r="I80" s="117">
        <v>404.68818087961915</v>
      </c>
      <c r="J80" s="119">
        <v>1.4860212868499998</v>
      </c>
      <c r="K80" s="194"/>
      <c r="L80" s="222"/>
    </row>
    <row r="81" spans="2:12" ht="13.5" customHeight="1">
      <c r="B81" s="399" t="s">
        <v>200</v>
      </c>
      <c r="C81" s="66">
        <v>2.406369023</v>
      </c>
      <c r="D81" s="67">
        <v>6.2074359784821915</v>
      </c>
      <c r="E81" s="43">
        <v>40.604704276</v>
      </c>
      <c r="F81" s="50">
        <v>39.224178275999996</v>
      </c>
      <c r="G81" s="50">
        <v>3.66641405091</v>
      </c>
      <c r="H81" s="117">
        <v>9.347331702174523</v>
      </c>
      <c r="I81" s="117">
        <v>152.36291756860768</v>
      </c>
      <c r="J81" s="119">
        <v>1.26004502791</v>
      </c>
      <c r="K81" s="194"/>
      <c r="L81" s="222"/>
    </row>
    <row r="82" spans="2:12" ht="13.5" customHeight="1">
      <c r="B82" s="404" t="s">
        <v>201</v>
      </c>
      <c r="C82" s="66">
        <v>1.4189481720000001</v>
      </c>
      <c r="D82" s="67">
        <v>4.232325981358846</v>
      </c>
      <c r="E82" s="43">
        <v>35.923831666</v>
      </c>
      <c r="F82" s="50">
        <v>35.923831666</v>
      </c>
      <c r="G82" s="50">
        <v>2.50334344891</v>
      </c>
      <c r="H82" s="117">
        <v>6.968475613026774</v>
      </c>
      <c r="I82" s="117">
        <v>176.42247252636088</v>
      </c>
      <c r="J82" s="119">
        <v>1.0843952769099998</v>
      </c>
      <c r="K82" s="194"/>
      <c r="L82" s="222"/>
    </row>
    <row r="83" spans="2:12" ht="13.5" customHeight="1">
      <c r="B83" s="399" t="s">
        <v>202</v>
      </c>
      <c r="C83" s="66">
        <v>0.7571229594600001</v>
      </c>
      <c r="D83" s="67">
        <v>8.46328315254475</v>
      </c>
      <c r="E83" s="43">
        <v>4.963524152</v>
      </c>
      <c r="F83" s="49">
        <v>5.1724646029</v>
      </c>
      <c r="G83" s="49">
        <v>1.57913545148</v>
      </c>
      <c r="H83" s="33">
        <v>30.529652162233074</v>
      </c>
      <c r="I83" s="117">
        <v>208.57054085458998</v>
      </c>
      <c r="J83" s="119">
        <v>0.8220124920199999</v>
      </c>
      <c r="K83" s="194"/>
      <c r="L83" s="222"/>
    </row>
    <row r="84" spans="2:12" ht="13.5" customHeight="1">
      <c r="B84" s="399" t="s">
        <v>203</v>
      </c>
      <c r="C84" s="66">
        <v>1.24942163948</v>
      </c>
      <c r="D84" s="67">
        <v>11.636215164796155</v>
      </c>
      <c r="E84" s="43">
        <v>10.227609139</v>
      </c>
      <c r="F84" s="49">
        <v>12.179194681999999</v>
      </c>
      <c r="G84" s="49">
        <v>2.55399950811</v>
      </c>
      <c r="H84" s="33">
        <v>20.970183783043005</v>
      </c>
      <c r="I84" s="117">
        <v>204.41454088893124</v>
      </c>
      <c r="J84" s="119">
        <v>1.30457786863</v>
      </c>
      <c r="K84" s="194"/>
      <c r="L84" s="222"/>
    </row>
    <row r="85" spans="2:12" ht="13.5" customHeight="1" thickBot="1">
      <c r="B85" s="405" t="s">
        <v>204</v>
      </c>
      <c r="C85" s="66">
        <v>0.4572692587300007</v>
      </c>
      <c r="D85" s="67">
        <v>1.8603718169258845</v>
      </c>
      <c r="E85" s="43">
        <v>12.540063139999996</v>
      </c>
      <c r="F85" s="49">
        <v>12.850399172659994</v>
      </c>
      <c r="G85" s="49">
        <v>0.6888099122500013</v>
      </c>
      <c r="H85" s="33">
        <v>5.3602219121370664</v>
      </c>
      <c r="I85" s="117">
        <v>150.63551706123243</v>
      </c>
      <c r="J85" s="119">
        <v>0.23154065352000064</v>
      </c>
      <c r="K85" s="194"/>
      <c r="L85" s="222"/>
    </row>
    <row r="86" spans="2:12" ht="15.75" customHeight="1" thickBot="1">
      <c r="B86" s="158" t="s">
        <v>205</v>
      </c>
      <c r="C86" s="189">
        <v>4.680305144839963</v>
      </c>
      <c r="D86" s="257" t="s">
        <v>115</v>
      </c>
      <c r="E86" s="74">
        <v>-50</v>
      </c>
      <c r="F86" s="77">
        <v>-50</v>
      </c>
      <c r="G86" s="77">
        <v>16.259324497310104</v>
      </c>
      <c r="H86" s="377" t="s">
        <v>115</v>
      </c>
      <c r="I86" s="377" t="s">
        <v>115</v>
      </c>
      <c r="J86" s="128">
        <v>11.57901935247014</v>
      </c>
      <c r="K86" s="218"/>
      <c r="L86" s="222"/>
    </row>
    <row r="87" spans="2:12" ht="12.75" customHeight="1">
      <c r="B87" s="120" t="s">
        <v>141</v>
      </c>
      <c r="C87" s="121"/>
      <c r="D87" s="122"/>
      <c r="E87" s="69"/>
      <c r="F87" s="69"/>
      <c r="G87" s="69"/>
      <c r="H87" s="70"/>
      <c r="I87" s="70"/>
      <c r="J87" s="70"/>
      <c r="K87" s="70"/>
      <c r="L87" s="8"/>
    </row>
    <row r="88" spans="2:12" ht="12.75" customHeight="1">
      <c r="B88" s="120" t="s">
        <v>104</v>
      </c>
      <c r="C88" s="121"/>
      <c r="D88" s="122"/>
      <c r="E88" s="69"/>
      <c r="F88" s="69"/>
      <c r="G88" s="69"/>
      <c r="H88" s="70"/>
      <c r="I88" s="70"/>
      <c r="J88" s="70"/>
      <c r="K88" s="70"/>
      <c r="L88" s="8"/>
    </row>
    <row r="89" spans="2:12" ht="12.75" customHeight="1">
      <c r="B89" s="120" t="s">
        <v>102</v>
      </c>
      <c r="C89" s="121"/>
      <c r="D89" s="122"/>
      <c r="E89" s="69"/>
      <c r="F89" s="69"/>
      <c r="G89" s="69"/>
      <c r="H89" s="70"/>
      <c r="I89" s="70"/>
      <c r="J89" s="70"/>
      <c r="K89" s="70"/>
      <c r="L89" s="8"/>
    </row>
    <row r="90" spans="2:12" ht="12.75" customHeight="1">
      <c r="B90" s="71"/>
      <c r="C90" s="197"/>
      <c r="D90" s="122"/>
      <c r="E90" s="69"/>
      <c r="F90" s="69"/>
      <c r="G90" s="69"/>
      <c r="H90" s="70"/>
      <c r="I90" s="70"/>
      <c r="J90" s="70"/>
      <c r="K90" s="70"/>
      <c r="L90" s="8"/>
    </row>
    <row r="91" spans="2:7" ht="12.75" customHeight="1">
      <c r="B91" s="19"/>
      <c r="C91" s="197"/>
      <c r="D91" s="19"/>
      <c r="E91" s="22"/>
      <c r="F91" s="23"/>
      <c r="G91" s="23"/>
    </row>
    <row r="92" spans="2:11" ht="12.75" customHeight="1">
      <c r="B92" s="19"/>
      <c r="C92" s="185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78"/>
      <c r="D93" s="8"/>
      <c r="E93" s="23"/>
      <c r="F93" s="23"/>
      <c r="G93" s="8"/>
      <c r="H93" s="8"/>
      <c r="I93" s="8"/>
      <c r="J93" s="170"/>
      <c r="K93" s="170"/>
    </row>
    <row r="94" ht="12.75">
      <c r="C94" s="178"/>
    </row>
    <row r="95" spans="2:11" ht="12.75">
      <c r="B95" s="8"/>
      <c r="C95" s="8"/>
      <c r="D95" s="8"/>
      <c r="G95" s="24"/>
      <c r="J95" s="25"/>
      <c r="K95" s="25"/>
    </row>
    <row r="99" ht="12.75">
      <c r="G99" s="68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workbookViewId="0" topLeftCell="A1">
      <selection activeCell="B5" sqref="B5:O5"/>
    </sheetView>
  </sheetViews>
  <sheetFormatPr defaultColWidth="9.140625" defaultRowHeight="12.75"/>
  <cols>
    <col min="1" max="1" width="9.140625" style="108" customWidth="1"/>
    <col min="2" max="2" width="34.140625" style="108" customWidth="1"/>
    <col min="3" max="3" width="9.00390625" style="108" customWidth="1"/>
    <col min="4" max="4" width="7.7109375" style="108" customWidth="1"/>
    <col min="5" max="5" width="5.7109375" style="108" bestFit="1" customWidth="1"/>
    <col min="6" max="6" width="9.140625" style="108" customWidth="1"/>
    <col min="7" max="7" width="8.8515625" style="108" customWidth="1"/>
    <col min="8" max="8" width="5.7109375" style="108" bestFit="1" customWidth="1"/>
    <col min="9" max="9" width="8.8515625" style="108" bestFit="1" customWidth="1"/>
    <col min="10" max="10" width="9.140625" style="108" customWidth="1"/>
    <col min="11" max="11" width="5.7109375" style="108" bestFit="1" customWidth="1"/>
    <col min="12" max="15" width="8.8515625" style="108" customWidth="1"/>
    <col min="16" max="16384" width="9.140625" style="108" customWidth="1"/>
  </cols>
  <sheetData>
    <row r="1" ht="12.75">
      <c r="B1" s="107"/>
    </row>
    <row r="2" spans="2:7" ht="12.75">
      <c r="B2" s="369"/>
      <c r="C2" s="107"/>
      <c r="D2" s="107"/>
      <c r="E2" s="107"/>
      <c r="F2" s="107"/>
      <c r="G2" s="107"/>
    </row>
    <row r="3" spans="2:12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4" ht="12.75">
      <c r="B4" s="107"/>
      <c r="C4" s="107"/>
      <c r="D4" s="107"/>
    </row>
    <row r="5" spans="2:15" ht="17.25" customHeight="1">
      <c r="B5" s="421" t="s">
        <v>106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</row>
    <row r="6" spans="14:15" ht="12.75" customHeight="1" thickBot="1">
      <c r="N6" s="130"/>
      <c r="O6" s="252" t="s">
        <v>78</v>
      </c>
    </row>
    <row r="7" spans="2:15" ht="12.75">
      <c r="B7" s="131"/>
      <c r="C7" s="422" t="s">
        <v>112</v>
      </c>
      <c r="D7" s="423"/>
      <c r="E7" s="424"/>
      <c r="F7" s="422" t="s">
        <v>119</v>
      </c>
      <c r="G7" s="423"/>
      <c r="H7" s="424"/>
      <c r="I7" s="422" t="s">
        <v>129</v>
      </c>
      <c r="J7" s="423"/>
      <c r="K7" s="424"/>
      <c r="L7" s="425" t="s">
        <v>107</v>
      </c>
      <c r="M7" s="426"/>
      <c r="N7" s="427" t="s">
        <v>108</v>
      </c>
      <c r="O7" s="426"/>
    </row>
    <row r="8" spans="2:15" ht="12.75">
      <c r="B8" s="207"/>
      <c r="C8" s="139" t="s">
        <v>0</v>
      </c>
      <c r="D8" s="137" t="s">
        <v>86</v>
      </c>
      <c r="E8" s="138" t="s">
        <v>2</v>
      </c>
      <c r="F8" s="139" t="s">
        <v>0</v>
      </c>
      <c r="G8" s="137" t="s">
        <v>86</v>
      </c>
      <c r="H8" s="138" t="s">
        <v>2</v>
      </c>
      <c r="I8" s="139" t="s">
        <v>0</v>
      </c>
      <c r="J8" s="137" t="s">
        <v>86</v>
      </c>
      <c r="K8" s="138" t="s">
        <v>2</v>
      </c>
      <c r="L8" s="417" t="s">
        <v>109</v>
      </c>
      <c r="M8" s="418"/>
      <c r="N8" s="419" t="s">
        <v>110</v>
      </c>
      <c r="O8" s="420"/>
    </row>
    <row r="9" spans="2:15" ht="13.5" thickBot="1">
      <c r="B9" s="207"/>
      <c r="C9" s="141" t="s">
        <v>87</v>
      </c>
      <c r="D9" s="251" t="s">
        <v>142</v>
      </c>
      <c r="E9" s="140" t="s">
        <v>5</v>
      </c>
      <c r="F9" s="141" t="s">
        <v>87</v>
      </c>
      <c r="G9" s="251" t="s">
        <v>143</v>
      </c>
      <c r="H9" s="140" t="s">
        <v>5</v>
      </c>
      <c r="I9" s="141" t="s">
        <v>87</v>
      </c>
      <c r="J9" s="251" t="s">
        <v>144</v>
      </c>
      <c r="K9" s="140" t="s">
        <v>5</v>
      </c>
      <c r="L9" s="250" t="s">
        <v>120</v>
      </c>
      <c r="M9" s="249" t="s">
        <v>124</v>
      </c>
      <c r="N9" s="250" t="s">
        <v>120</v>
      </c>
      <c r="O9" s="249" t="s">
        <v>124</v>
      </c>
    </row>
    <row r="10" spans="2:15" ht="13.5" thickBot="1">
      <c r="B10" s="207"/>
      <c r="C10" s="248">
        <v>1</v>
      </c>
      <c r="D10" s="247">
        <v>2</v>
      </c>
      <c r="E10" s="246">
        <v>3</v>
      </c>
      <c r="F10" s="248">
        <v>4</v>
      </c>
      <c r="G10" s="247">
        <v>5</v>
      </c>
      <c r="H10" s="246">
        <v>6</v>
      </c>
      <c r="I10" s="248">
        <v>7</v>
      </c>
      <c r="J10" s="247">
        <v>8</v>
      </c>
      <c r="K10" s="246">
        <v>9</v>
      </c>
      <c r="L10" s="132" t="s">
        <v>88</v>
      </c>
      <c r="M10" s="246" t="s">
        <v>89</v>
      </c>
      <c r="N10" s="245" t="s">
        <v>90</v>
      </c>
      <c r="O10" s="246" t="s">
        <v>91</v>
      </c>
    </row>
    <row r="11" spans="2:15" ht="4.5" customHeight="1">
      <c r="B11" s="131"/>
      <c r="C11" s="244"/>
      <c r="D11" s="243"/>
      <c r="E11" s="242"/>
      <c r="F11" s="244"/>
      <c r="G11" s="243"/>
      <c r="H11" s="242"/>
      <c r="I11" s="244"/>
      <c r="J11" s="243"/>
      <c r="K11" s="242"/>
      <c r="L11" s="241"/>
      <c r="M11" s="190"/>
      <c r="N11" s="240"/>
      <c r="O11" s="239"/>
    </row>
    <row r="12" spans="2:15" ht="12.75">
      <c r="B12" s="177" t="s">
        <v>111</v>
      </c>
      <c r="C12" s="238"/>
      <c r="D12" s="237">
        <v>334.3783919090299</v>
      </c>
      <c r="E12" s="236"/>
      <c r="F12" s="238"/>
      <c r="G12" s="237">
        <v>361.1505030082499</v>
      </c>
      <c r="H12" s="236"/>
      <c r="I12" s="238"/>
      <c r="J12" s="237">
        <v>394.10924527328007</v>
      </c>
      <c r="K12" s="236"/>
      <c r="L12" s="235">
        <v>26.772111099220012</v>
      </c>
      <c r="M12" s="236">
        <v>32.95874226503014</v>
      </c>
      <c r="N12" s="234">
        <v>108.00653144671608</v>
      </c>
      <c r="O12" s="233">
        <v>109.1260408030713</v>
      </c>
    </row>
    <row r="13" spans="2:15" ht="18" customHeight="1">
      <c r="B13" s="386" t="s">
        <v>146</v>
      </c>
      <c r="C13" s="144">
        <v>857.5265009099999</v>
      </c>
      <c r="D13" s="145">
        <v>199.92073626534994</v>
      </c>
      <c r="E13" s="174">
        <v>23.313651071214213</v>
      </c>
      <c r="F13" s="144">
        <v>920.957456706</v>
      </c>
      <c r="G13" s="145">
        <v>215.31159739646995</v>
      </c>
      <c r="H13" s="174">
        <v>23.37910354367265</v>
      </c>
      <c r="I13" s="362">
        <v>1017.893925283</v>
      </c>
      <c r="J13" s="145">
        <v>234.88088855123004</v>
      </c>
      <c r="K13" s="174">
        <v>23.075183250153227</v>
      </c>
      <c r="L13" s="146">
        <v>15.390861131120005</v>
      </c>
      <c r="M13" s="196">
        <v>19.569291154760094</v>
      </c>
      <c r="N13" s="232">
        <v>107.69848161758074</v>
      </c>
      <c r="O13" s="143">
        <v>109.088823542898</v>
      </c>
    </row>
    <row r="14" spans="2:15" ht="6" customHeight="1">
      <c r="B14" s="231"/>
      <c r="C14" s="142"/>
      <c r="D14" s="212"/>
      <c r="E14" s="147"/>
      <c r="F14" s="142"/>
      <c r="G14" s="212"/>
      <c r="H14" s="147"/>
      <c r="I14" s="142"/>
      <c r="J14" s="212"/>
      <c r="K14" s="147"/>
      <c r="L14" s="146"/>
      <c r="M14" s="196"/>
      <c r="N14" s="230"/>
      <c r="O14" s="143"/>
    </row>
    <row r="15" spans="2:17" ht="12.75">
      <c r="B15" s="387" t="s">
        <v>147</v>
      </c>
      <c r="C15" s="144">
        <v>352.6</v>
      </c>
      <c r="D15" s="145">
        <v>75.38383478988001</v>
      </c>
      <c r="E15" s="174">
        <v>21.379419963096996</v>
      </c>
      <c r="F15" s="144">
        <v>370.5</v>
      </c>
      <c r="G15" s="145">
        <v>81.87594191699999</v>
      </c>
      <c r="H15" s="174">
        <v>22.098769748178135</v>
      </c>
      <c r="I15" s="144">
        <v>416.1</v>
      </c>
      <c r="J15" s="145">
        <v>92.64483261250999</v>
      </c>
      <c r="K15" s="174">
        <v>22.265040281785627</v>
      </c>
      <c r="L15" s="146">
        <v>6.492107127119979</v>
      </c>
      <c r="M15" s="196">
        <v>10.768890695509995</v>
      </c>
      <c r="N15" s="232">
        <v>108.61206801858204</v>
      </c>
      <c r="O15" s="143">
        <v>113.15269228466005</v>
      </c>
      <c r="P15" s="275"/>
      <c r="Q15" s="277"/>
    </row>
    <row r="16" spans="2:16" ht="12.75">
      <c r="B16" s="387" t="s">
        <v>148</v>
      </c>
      <c r="C16" s="144">
        <v>149.4</v>
      </c>
      <c r="D16" s="145">
        <v>35.90685876241</v>
      </c>
      <c r="E16" s="174">
        <v>24.034042009645248</v>
      </c>
      <c r="F16" s="144">
        <v>158.8</v>
      </c>
      <c r="G16" s="145">
        <v>36.75292591534001</v>
      </c>
      <c r="H16" s="174">
        <v>23.144159896309827</v>
      </c>
      <c r="I16" s="144">
        <v>162.89999999999998</v>
      </c>
      <c r="J16" s="145">
        <v>37.99811854163</v>
      </c>
      <c r="K16" s="174">
        <v>23.32603962039902</v>
      </c>
      <c r="L16" s="146">
        <v>0.8460671529300043</v>
      </c>
      <c r="M16" s="196">
        <v>1.2451926262899917</v>
      </c>
      <c r="N16" s="232">
        <v>102.35628284425628</v>
      </c>
      <c r="O16" s="143">
        <v>103.388009512925</v>
      </c>
      <c r="P16" s="109"/>
    </row>
    <row r="17" spans="2:16" ht="12.75">
      <c r="B17" s="387" t="s">
        <v>149</v>
      </c>
      <c r="C17" s="144">
        <v>150.20000000000002</v>
      </c>
      <c r="D17" s="145">
        <v>35.02663238908001</v>
      </c>
      <c r="E17" s="174">
        <v>23.31999493280959</v>
      </c>
      <c r="F17" s="144">
        <v>169.2</v>
      </c>
      <c r="G17" s="145">
        <v>38.61915635704</v>
      </c>
      <c r="H17" s="174">
        <v>22.824560494704492</v>
      </c>
      <c r="I17" s="144">
        <v>175.4</v>
      </c>
      <c r="J17" s="145">
        <v>39.07234786421</v>
      </c>
      <c r="K17" s="174">
        <v>22.276139033187</v>
      </c>
      <c r="L17" s="146">
        <v>3.592523967959991</v>
      </c>
      <c r="M17" s="196">
        <v>0.4531915071700041</v>
      </c>
      <c r="N17" s="232">
        <v>110.25654972494587</v>
      </c>
      <c r="O17" s="143">
        <v>101.17348888458406</v>
      </c>
      <c r="P17" s="109"/>
    </row>
    <row r="18" spans="2:16" ht="12.75">
      <c r="B18" s="387" t="s">
        <v>150</v>
      </c>
      <c r="C18" s="144">
        <v>165.1</v>
      </c>
      <c r="D18" s="145">
        <v>44.76743789973</v>
      </c>
      <c r="E18" s="174">
        <v>27.115347001653546</v>
      </c>
      <c r="F18" s="144">
        <v>180.5</v>
      </c>
      <c r="G18" s="145">
        <v>48.755553160779996</v>
      </c>
      <c r="H18" s="174">
        <v>27.011386792675896</v>
      </c>
      <c r="I18" s="144">
        <v>218.1</v>
      </c>
      <c r="J18" s="145">
        <v>54.64200190151</v>
      </c>
      <c r="K18" s="174">
        <v>25.053645988771205</v>
      </c>
      <c r="L18" s="146">
        <v>3.988115261049998</v>
      </c>
      <c r="M18" s="196">
        <v>5.886448740730003</v>
      </c>
      <c r="N18" s="232">
        <v>108.90851799466962</v>
      </c>
      <c r="O18" s="143">
        <v>112.07339135568498</v>
      </c>
      <c r="P18" s="109"/>
    </row>
    <row r="19" spans="2:15" ht="12.75">
      <c r="B19" s="388" t="s">
        <v>151</v>
      </c>
      <c r="C19" s="229">
        <v>16.2</v>
      </c>
      <c r="D19" s="228">
        <v>3.7252502596100006</v>
      </c>
      <c r="E19" s="227">
        <v>22.99537197290124</v>
      </c>
      <c r="F19" s="229">
        <v>14.9</v>
      </c>
      <c r="G19" s="228">
        <v>3.3733328041599995</v>
      </c>
      <c r="H19" s="227">
        <v>22.639817477583886</v>
      </c>
      <c r="I19" s="229">
        <v>15.799999999999999</v>
      </c>
      <c r="J19" s="228">
        <v>3.58562884841</v>
      </c>
      <c r="K19" s="227">
        <v>22.693853470949367</v>
      </c>
      <c r="L19" s="226">
        <v>-0.3519174554500011</v>
      </c>
      <c r="M19" s="225">
        <v>0.21229604425000037</v>
      </c>
      <c r="N19" s="224">
        <v>90.55318620427816</v>
      </c>
      <c r="O19" s="223">
        <v>106.29336198279033</v>
      </c>
    </row>
    <row r="20" spans="2:15" ht="12.75">
      <c r="B20" s="389" t="s">
        <v>152</v>
      </c>
      <c r="C20" s="229">
        <v>145.4</v>
      </c>
      <c r="D20" s="228">
        <v>34.801851692839996</v>
      </c>
      <c r="E20" s="227">
        <v>23.935248757111413</v>
      </c>
      <c r="F20" s="229">
        <v>159.2</v>
      </c>
      <c r="G20" s="228">
        <v>38.378406060749995</v>
      </c>
      <c r="H20" s="227">
        <v>24.107038982883164</v>
      </c>
      <c r="I20" s="229">
        <v>193.8</v>
      </c>
      <c r="J20" s="228">
        <v>44.28856027532</v>
      </c>
      <c r="K20" s="227">
        <v>22.852714280350877</v>
      </c>
      <c r="L20" s="226">
        <v>3.576554367909999</v>
      </c>
      <c r="M20" s="225">
        <v>5.910154214570007</v>
      </c>
      <c r="N20" s="224">
        <v>110.2769082503901</v>
      </c>
      <c r="O20" s="223">
        <v>115.39968649353153</v>
      </c>
    </row>
    <row r="21" spans="2:15" ht="12.75">
      <c r="B21" s="389" t="s">
        <v>153</v>
      </c>
      <c r="C21" s="229">
        <v>3.5</v>
      </c>
      <c r="D21" s="228">
        <v>6.240335947279999</v>
      </c>
      <c r="E21" s="227">
        <v>178.29531277942857</v>
      </c>
      <c r="F21" s="229">
        <v>6.4</v>
      </c>
      <c r="G21" s="228">
        <v>7.003814295869999</v>
      </c>
      <c r="H21" s="227">
        <v>109.43459837296872</v>
      </c>
      <c r="I21" s="229">
        <v>8.5</v>
      </c>
      <c r="J21" s="228">
        <v>6.767812777780001</v>
      </c>
      <c r="K21" s="227">
        <v>79.62132679741177</v>
      </c>
      <c r="L21" s="226">
        <v>0.7634783485899996</v>
      </c>
      <c r="M21" s="225">
        <v>-0.23600151808999836</v>
      </c>
      <c r="N21" s="224">
        <v>112.23457126411247</v>
      </c>
      <c r="O21" s="223">
        <v>96.63038584233789</v>
      </c>
    </row>
    <row r="22" spans="2:15" ht="12.75">
      <c r="B22" s="387" t="s">
        <v>154</v>
      </c>
      <c r="C22" s="144">
        <v>5.7</v>
      </c>
      <c r="D22" s="145">
        <v>1.17314</v>
      </c>
      <c r="E22" s="174">
        <v>20.58140350877193</v>
      </c>
      <c r="F22" s="144">
        <v>5.9</v>
      </c>
      <c r="G22" s="145">
        <v>1.24985508777</v>
      </c>
      <c r="H22" s="174">
        <v>21.183984538474576</v>
      </c>
      <c r="I22" s="144">
        <v>6.1</v>
      </c>
      <c r="J22" s="145">
        <v>1.30035366572</v>
      </c>
      <c r="K22" s="174">
        <v>21.317273208524593</v>
      </c>
      <c r="L22" s="146">
        <v>0.07671508777000002</v>
      </c>
      <c r="M22" s="196">
        <v>0.05049857795000001</v>
      </c>
      <c r="N22" s="232">
        <v>106.53929520517585</v>
      </c>
      <c r="O22" s="143">
        <v>104.04035463343995</v>
      </c>
    </row>
    <row r="23" spans="2:15" ht="12.75">
      <c r="B23" s="387" t="s">
        <v>155</v>
      </c>
      <c r="C23" s="144">
        <v>10.3</v>
      </c>
      <c r="D23" s="145">
        <v>0.206801</v>
      </c>
      <c r="E23" s="174">
        <v>2.0077766990291264</v>
      </c>
      <c r="F23" s="144">
        <v>10.4</v>
      </c>
      <c r="G23" s="145">
        <v>0.21026412836</v>
      </c>
      <c r="H23" s="174">
        <v>2.021770465</v>
      </c>
      <c r="I23" s="144">
        <v>11.4</v>
      </c>
      <c r="J23" s="145">
        <v>0.1970639266</v>
      </c>
      <c r="K23" s="174">
        <v>1.7286309350877191</v>
      </c>
      <c r="L23" s="146">
        <v>0.003463128359999984</v>
      </c>
      <c r="M23" s="196">
        <v>-0.013200201760000002</v>
      </c>
      <c r="N23" s="232">
        <v>101.67461876876804</v>
      </c>
      <c r="O23" s="143">
        <v>93.72208571050241</v>
      </c>
    </row>
    <row r="24" spans="2:15" ht="12.75">
      <c r="B24" s="387" t="s">
        <v>156</v>
      </c>
      <c r="C24" s="144">
        <v>10.3</v>
      </c>
      <c r="D24" s="145">
        <v>2.92071400265</v>
      </c>
      <c r="E24" s="174">
        <v>28.3564466276699</v>
      </c>
      <c r="F24" s="144">
        <v>11.6</v>
      </c>
      <c r="G24" s="145">
        <v>2.9469071437800003</v>
      </c>
      <c r="H24" s="174">
        <v>25.404371929137938</v>
      </c>
      <c r="I24" s="144">
        <v>12</v>
      </c>
      <c r="J24" s="145">
        <v>3.43170874164</v>
      </c>
      <c r="K24" s="174">
        <v>28.597572847000002</v>
      </c>
      <c r="L24" s="146">
        <v>0.026193141130000264</v>
      </c>
      <c r="M24" s="196">
        <v>0.48480159785999977</v>
      </c>
      <c r="N24" s="232">
        <v>100.89680609283329</v>
      </c>
      <c r="O24" s="143">
        <v>116.45120033331435</v>
      </c>
    </row>
    <row r="25" spans="2:15" ht="12.75">
      <c r="B25" s="390" t="s">
        <v>157</v>
      </c>
      <c r="C25" s="144">
        <v>4.2</v>
      </c>
      <c r="D25" s="361">
        <v>1.96265033177</v>
      </c>
      <c r="E25" s="174">
        <v>46.72976980404761</v>
      </c>
      <c r="F25" s="144">
        <v>4.5</v>
      </c>
      <c r="G25" s="361">
        <v>2.15356636011</v>
      </c>
      <c r="H25" s="174">
        <v>47.857030224666666</v>
      </c>
      <c r="I25" s="144">
        <v>5</v>
      </c>
      <c r="J25" s="363">
        <v>1.956786755</v>
      </c>
      <c r="K25" s="364">
        <v>39.135735100000005</v>
      </c>
      <c r="L25" s="365">
        <v>0.1909160283400002</v>
      </c>
      <c r="M25" s="366">
        <v>-0.19677960511000014</v>
      </c>
      <c r="N25" s="367">
        <v>109.72746012112225</v>
      </c>
      <c r="O25" s="368">
        <v>90.8626170637273</v>
      </c>
    </row>
    <row r="26" spans="2:15" ht="12.75">
      <c r="B26" s="387" t="s">
        <v>158</v>
      </c>
      <c r="C26" s="144">
        <v>9.726500909999924</v>
      </c>
      <c r="D26" s="145">
        <v>2.5726670898299715</v>
      </c>
      <c r="E26" s="174">
        <v>26.45007812814765</v>
      </c>
      <c r="F26" s="144">
        <v>9.557456706000032</v>
      </c>
      <c r="G26" s="145">
        <v>2.7474273262899533</v>
      </c>
      <c r="H26" s="174">
        <v>28.746427117636415</v>
      </c>
      <c r="I26" s="144">
        <v>10.893925283000044</v>
      </c>
      <c r="J26" s="145">
        <v>3.6376745424100756</v>
      </c>
      <c r="K26" s="174">
        <v>33.391770623639786</v>
      </c>
      <c r="L26" s="146">
        <v>0.17476023645998184</v>
      </c>
      <c r="M26" s="196">
        <v>0.8902472161201223</v>
      </c>
      <c r="N26" s="232">
        <v>106.79295961575548</v>
      </c>
      <c r="O26" s="143">
        <v>132.4029395646394</v>
      </c>
    </row>
    <row r="27" spans="2:15" ht="6" customHeight="1">
      <c r="B27" s="177"/>
      <c r="C27" s="144"/>
      <c r="D27" s="145"/>
      <c r="E27" s="174"/>
      <c r="F27" s="144"/>
      <c r="G27" s="145"/>
      <c r="H27" s="174"/>
      <c r="I27" s="144"/>
      <c r="J27" s="145"/>
      <c r="K27" s="174"/>
      <c r="L27" s="146"/>
      <c r="M27" s="196"/>
      <c r="N27" s="232"/>
      <c r="O27" s="143"/>
    </row>
    <row r="28" spans="2:15" ht="12.75">
      <c r="B28" s="386" t="s">
        <v>159</v>
      </c>
      <c r="C28" s="208">
        <v>421.986871016</v>
      </c>
      <c r="D28" s="209">
        <v>102.71953764368001</v>
      </c>
      <c r="E28" s="210">
        <v>24.34187997279785</v>
      </c>
      <c r="F28" s="208">
        <v>447.829554985</v>
      </c>
      <c r="G28" s="209">
        <v>110.37298561178001</v>
      </c>
      <c r="H28" s="210">
        <v>24.646203981663724</v>
      </c>
      <c r="I28" s="208">
        <v>496.940559552</v>
      </c>
      <c r="J28" s="209">
        <v>121.16605967605</v>
      </c>
      <c r="K28" s="210">
        <v>24.382404967162103</v>
      </c>
      <c r="L28" s="146">
        <v>7.6534479680999965</v>
      </c>
      <c r="M28" s="196">
        <v>10.793074064269987</v>
      </c>
      <c r="N28" s="232">
        <v>107.45082011043388</v>
      </c>
      <c r="O28" s="143">
        <v>109.77872801432858</v>
      </c>
    </row>
    <row r="29" spans="2:15" ht="6" customHeight="1">
      <c r="B29" s="177"/>
      <c r="C29" s="208"/>
      <c r="D29" s="209"/>
      <c r="E29" s="210"/>
      <c r="F29" s="208"/>
      <c r="G29" s="209"/>
      <c r="H29" s="210"/>
      <c r="I29" s="208"/>
      <c r="J29" s="209"/>
      <c r="K29" s="210"/>
      <c r="L29" s="146"/>
      <c r="M29" s="196"/>
      <c r="N29" s="232"/>
      <c r="O29" s="143"/>
    </row>
    <row r="30" spans="2:15" ht="12.75">
      <c r="B30" s="391" t="s">
        <v>160</v>
      </c>
      <c r="C30" s="208"/>
      <c r="D30" s="361">
        <v>31.738118</v>
      </c>
      <c r="E30" s="371"/>
      <c r="F30" s="372"/>
      <c r="G30" s="361">
        <v>35.46592</v>
      </c>
      <c r="H30" s="371"/>
      <c r="I30" s="372"/>
      <c r="J30" s="361">
        <v>38.062297046</v>
      </c>
      <c r="K30" s="371"/>
      <c r="L30" s="373">
        <v>3.727801999999997</v>
      </c>
      <c r="M30" s="374">
        <v>2.5963770460000006</v>
      </c>
      <c r="N30" s="375">
        <v>111.74550425453707</v>
      </c>
      <c r="O30" s="376">
        <v>107.32076609319594</v>
      </c>
    </row>
    <row r="31" spans="2:15" ht="5.25" customHeight="1" thickBot="1">
      <c r="B31" s="211"/>
      <c r="C31" s="149"/>
      <c r="D31" s="148"/>
      <c r="E31" s="150"/>
      <c r="F31" s="149"/>
      <c r="G31" s="148"/>
      <c r="H31" s="150"/>
      <c r="I31" s="149"/>
      <c r="J31" s="148"/>
      <c r="K31" s="150"/>
      <c r="L31" s="133"/>
      <c r="M31" s="134"/>
      <c r="N31" s="135"/>
      <c r="O31" s="136"/>
    </row>
    <row r="32" spans="2:16" ht="12.75">
      <c r="B32" s="253" t="s">
        <v>126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2:16" ht="12.75">
      <c r="B33" s="253" t="s">
        <v>127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2:16" ht="12.75">
      <c r="B34" s="253" t="s">
        <v>128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2:16" ht="12.75">
      <c r="B35" s="254" t="s">
        <v>101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2:19" ht="12.75">
      <c r="B36" s="385" t="s">
        <v>145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40" spans="7:13" ht="12.75">
      <c r="G40" s="109"/>
      <c r="H40" s="109"/>
      <c r="I40" s="109"/>
      <c r="J40" s="109"/>
      <c r="K40" s="275"/>
      <c r="L40" s="109"/>
      <c r="M40" s="109"/>
    </row>
    <row r="41" ht="12.75">
      <c r="M41" s="109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50">
      <selection activeCell="M83" sqref="M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09" t="s">
        <v>70</v>
      </c>
      <c r="C2" s="409"/>
      <c r="D2" s="409"/>
      <c r="E2" s="409"/>
      <c r="F2" s="409"/>
      <c r="G2" s="409"/>
      <c r="H2" s="8"/>
      <c r="I2" s="8"/>
    </row>
    <row r="3" spans="2:9" ht="13.5" thickBot="1">
      <c r="B3" s="8"/>
      <c r="C3" s="288"/>
      <c r="D3" s="8"/>
      <c r="E3" s="8"/>
      <c r="F3" s="23"/>
      <c r="G3" s="8"/>
      <c r="H3" s="157"/>
      <c r="I3" s="157" t="s">
        <v>78</v>
      </c>
    </row>
    <row r="4" spans="2:9" ht="13.5" thickBot="1">
      <c r="B4" s="169"/>
      <c r="C4" s="428">
        <v>2017</v>
      </c>
      <c r="D4" s="429"/>
      <c r="E4" s="289">
        <v>2018</v>
      </c>
      <c r="F4" s="290"/>
      <c r="G4" s="291"/>
      <c r="H4" s="291"/>
      <c r="I4" s="292"/>
    </row>
    <row r="5" spans="2:9" ht="12.75">
      <c r="B5" s="168"/>
      <c r="C5" s="293" t="s">
        <v>66</v>
      </c>
      <c r="D5" s="294" t="s">
        <v>130</v>
      </c>
      <c r="E5" s="168" t="s">
        <v>66</v>
      </c>
      <c r="F5" s="295" t="s">
        <v>4</v>
      </c>
      <c r="G5" s="296" t="s">
        <v>4</v>
      </c>
      <c r="H5" s="296" t="s">
        <v>77</v>
      </c>
      <c r="I5" s="297" t="s">
        <v>77</v>
      </c>
    </row>
    <row r="6" spans="2:9" ht="13.5" customHeight="1" thickBot="1">
      <c r="B6" s="166"/>
      <c r="C6" s="5" t="s">
        <v>67</v>
      </c>
      <c r="D6" s="165" t="s">
        <v>131</v>
      </c>
      <c r="E6" s="298" t="s">
        <v>67</v>
      </c>
      <c r="F6" s="299" t="s">
        <v>136</v>
      </c>
      <c r="G6" s="172" t="s">
        <v>137</v>
      </c>
      <c r="H6" s="156" t="s">
        <v>138</v>
      </c>
      <c r="I6" s="300" t="s">
        <v>139</v>
      </c>
    </row>
    <row r="7" spans="2:9" ht="13.5" customHeight="1" thickBot="1">
      <c r="B7" s="164"/>
      <c r="C7" s="123">
        <v>1</v>
      </c>
      <c r="D7" s="102">
        <v>2</v>
      </c>
      <c r="E7" s="301">
        <v>3</v>
      </c>
      <c r="F7" s="280" t="s">
        <v>132</v>
      </c>
      <c r="G7" s="28" t="s">
        <v>133</v>
      </c>
      <c r="H7" s="103" t="s">
        <v>134</v>
      </c>
      <c r="I7" s="302" t="s">
        <v>135</v>
      </c>
    </row>
    <row r="8" spans="2:15" ht="20.25" customHeight="1">
      <c r="B8" s="201" t="s">
        <v>6</v>
      </c>
      <c r="C8" s="203">
        <v>1249.27203718</v>
      </c>
      <c r="D8" s="203">
        <v>1273.64450578767</v>
      </c>
      <c r="E8" s="303">
        <f>'příjmy+výdaje SR leden-aktuální'!E8</f>
        <v>1314.497641409</v>
      </c>
      <c r="F8" s="124">
        <f>E8-D8</f>
        <v>40.85313562133001</v>
      </c>
      <c r="G8" s="203">
        <f>E8-C8</f>
        <v>65.22560422899983</v>
      </c>
      <c r="H8" s="204">
        <f>E8/D8*100</f>
        <v>103.20757758037553</v>
      </c>
      <c r="I8" s="304">
        <f>E8/C8*100</f>
        <v>105.22108894522562</v>
      </c>
      <c r="J8" s="305"/>
      <c r="K8" s="175"/>
      <c r="L8" s="8"/>
      <c r="M8" s="8"/>
      <c r="N8" s="8"/>
      <c r="O8" s="8"/>
    </row>
    <row r="9" spans="2:11" ht="12.75">
      <c r="B9" s="11" t="s">
        <v>7</v>
      </c>
      <c r="C9" s="37"/>
      <c r="D9" s="37"/>
      <c r="E9" s="306"/>
      <c r="F9" s="43"/>
      <c r="G9" s="38"/>
      <c r="H9" s="115"/>
      <c r="I9" s="307"/>
      <c r="J9" s="308"/>
      <c r="K9" s="175"/>
    </row>
    <row r="10" spans="2:11" ht="18" customHeight="1">
      <c r="B10" s="14" t="s">
        <v>8</v>
      </c>
      <c r="C10" s="46">
        <v>1112.787011691</v>
      </c>
      <c r="D10" s="105">
        <v>1153.8487507300401</v>
      </c>
      <c r="E10" s="309">
        <f>'příjmy+výdaje SR leden-aktuální'!E10</f>
        <v>1219.234484835</v>
      </c>
      <c r="F10" s="182">
        <f>E10-D10</f>
        <v>65.38573410495997</v>
      </c>
      <c r="G10" s="41">
        <f>E10-C10</f>
        <v>106.44747314400001</v>
      </c>
      <c r="H10" s="112">
        <f>E10/D10*100</f>
        <v>105.66675086865504</v>
      </c>
      <c r="I10" s="310">
        <f>E10/C10*100</f>
        <v>109.56584431932231</v>
      </c>
      <c r="J10" s="311"/>
      <c r="K10" s="175"/>
    </row>
    <row r="11" spans="2:11" ht="18" customHeight="1">
      <c r="B11" s="155" t="s">
        <v>9</v>
      </c>
      <c r="C11" s="42">
        <v>664.957456706</v>
      </c>
      <c r="D11" s="42">
        <v>687.7485490866401</v>
      </c>
      <c r="E11" s="312">
        <f>'příjmy+výdaje SR leden-aktuální'!E11</f>
        <v>722.293925283</v>
      </c>
      <c r="F11" s="54">
        <f>E11-D11</f>
        <v>34.54537619635994</v>
      </c>
      <c r="G11" s="42">
        <f>E11-C11</f>
        <v>57.336468577000005</v>
      </c>
      <c r="H11" s="154">
        <f>E11/D11*100</f>
        <v>105.02296605965039</v>
      </c>
      <c r="I11" s="313">
        <f>E11/C11*100</f>
        <v>108.62257697823672</v>
      </c>
      <c r="J11" s="314"/>
      <c r="K11" s="68"/>
    </row>
    <row r="12" spans="2:11" ht="12.75">
      <c r="B12" s="11" t="s">
        <v>10</v>
      </c>
      <c r="C12" s="37"/>
      <c r="D12" s="37"/>
      <c r="E12" s="306"/>
      <c r="F12" s="43"/>
      <c r="G12" s="38"/>
      <c r="H12" s="110"/>
      <c r="I12" s="315"/>
      <c r="J12" s="308"/>
      <c r="K12" s="68"/>
    </row>
    <row r="13" spans="2:11" ht="12.75">
      <c r="B13" s="11" t="s">
        <v>11</v>
      </c>
      <c r="C13" s="37">
        <v>258.2</v>
      </c>
      <c r="D13" s="37">
        <v>265.95804531744</v>
      </c>
      <c r="E13" s="306">
        <f>'příjmy+výdaje SR leden-aktuální'!E13</f>
        <v>280.9</v>
      </c>
      <c r="F13" s="43">
        <f aca="true" t="shared" si="0" ref="F13:F34">E13-D13</f>
        <v>14.941954682559981</v>
      </c>
      <c r="G13" s="38">
        <f aca="true" t="shared" si="1" ref="G13:G34">E13-C13</f>
        <v>22.69999999999999</v>
      </c>
      <c r="H13" s="110">
        <f aca="true" t="shared" si="2" ref="H13:H34">E13/D13*100</f>
        <v>105.61816231756617</v>
      </c>
      <c r="I13" s="315">
        <f aca="true" t="shared" si="3" ref="I13:I34">E13/C13*100</f>
        <v>108.79163439194424</v>
      </c>
      <c r="J13" s="308"/>
      <c r="K13" s="68"/>
    </row>
    <row r="14" spans="2:11" ht="12.75">
      <c r="B14" s="152" t="s">
        <v>12</v>
      </c>
      <c r="C14" s="37">
        <v>151</v>
      </c>
      <c r="D14" s="37">
        <v>154.74257266255003</v>
      </c>
      <c r="E14" s="306">
        <f>'příjmy+výdaje SR leden-aktuální'!E14</f>
        <v>154.7</v>
      </c>
      <c r="F14" s="43">
        <f t="shared" si="0"/>
        <v>-0.042572662550043106</v>
      </c>
      <c r="G14" s="37">
        <f t="shared" si="1"/>
        <v>3.6999999999999886</v>
      </c>
      <c r="H14" s="110">
        <f t="shared" si="2"/>
        <v>99.97248807369715</v>
      </c>
      <c r="I14" s="315">
        <f t="shared" si="3"/>
        <v>102.4503311258278</v>
      </c>
      <c r="J14" s="308"/>
      <c r="K14" s="68"/>
    </row>
    <row r="15" spans="2:11" ht="12.75">
      <c r="B15" s="9" t="s">
        <v>13</v>
      </c>
      <c r="C15" s="37">
        <v>78.4</v>
      </c>
      <c r="D15" s="37">
        <v>80.82267599039</v>
      </c>
      <c r="E15" s="306">
        <f>'příjmy+výdaje SR leden-aktuální'!E15</f>
        <v>81.9</v>
      </c>
      <c r="F15" s="43">
        <f t="shared" si="0"/>
        <v>1.0773240096100096</v>
      </c>
      <c r="G15" s="37">
        <f t="shared" si="1"/>
        <v>3.5</v>
      </c>
      <c r="H15" s="110">
        <f t="shared" si="2"/>
        <v>101.33294771103361</v>
      </c>
      <c r="I15" s="315">
        <f t="shared" si="3"/>
        <v>104.46428571428572</v>
      </c>
      <c r="J15" s="308"/>
      <c r="K15" s="68"/>
    </row>
    <row r="16" spans="2:11" ht="12.75">
      <c r="B16" s="10" t="s">
        <v>14</v>
      </c>
      <c r="C16" s="37">
        <v>55.7</v>
      </c>
      <c r="D16" s="37">
        <v>56.21931172217</v>
      </c>
      <c r="E16" s="306">
        <f>'příjmy+výdaje SR leden-aktuální'!E16</f>
        <v>55.5</v>
      </c>
      <c r="F16" s="43">
        <f t="shared" si="0"/>
        <v>-0.7193117221699978</v>
      </c>
      <c r="G16" s="37">
        <f t="shared" si="1"/>
        <v>-0.20000000000000284</v>
      </c>
      <c r="H16" s="110">
        <f t="shared" si="2"/>
        <v>98.7205255629511</v>
      </c>
      <c r="I16" s="315">
        <f t="shared" si="3"/>
        <v>99.64093357271095</v>
      </c>
      <c r="J16" s="308"/>
      <c r="K16" s="175"/>
    </row>
    <row r="17" spans="2:11" ht="12.75">
      <c r="B17" s="10" t="s">
        <v>15</v>
      </c>
      <c r="C17" s="37">
        <v>1.9</v>
      </c>
      <c r="D17" s="37">
        <v>2.047297894</v>
      </c>
      <c r="E17" s="306">
        <f>'příjmy+výdaje SR leden-aktuální'!E17</f>
        <v>1.9</v>
      </c>
      <c r="F17" s="43">
        <f t="shared" si="0"/>
        <v>-0.14729789400000026</v>
      </c>
      <c r="G17" s="37">
        <f t="shared" si="1"/>
        <v>0</v>
      </c>
      <c r="H17" s="110">
        <f t="shared" si="2"/>
        <v>92.80525347915001</v>
      </c>
      <c r="I17" s="315">
        <f t="shared" si="3"/>
        <v>100</v>
      </c>
      <c r="J17" s="308"/>
      <c r="K17" s="175"/>
    </row>
    <row r="18" spans="2:13" ht="12.75">
      <c r="B18" s="11" t="s">
        <v>16</v>
      </c>
      <c r="C18" s="37">
        <v>114.2</v>
      </c>
      <c r="D18" s="37">
        <v>115.18789103364001</v>
      </c>
      <c r="E18" s="306">
        <f>'příjmy+výdaje SR leden-aktuální'!E18</f>
        <v>118.4</v>
      </c>
      <c r="F18" s="43">
        <f t="shared" si="0"/>
        <v>3.2121089663599918</v>
      </c>
      <c r="G18" s="37">
        <f t="shared" si="1"/>
        <v>4.200000000000003</v>
      </c>
      <c r="H18" s="110">
        <f t="shared" si="2"/>
        <v>102.78858214829363</v>
      </c>
      <c r="I18" s="315">
        <f t="shared" si="3"/>
        <v>103.67775831873907</v>
      </c>
      <c r="J18" s="308"/>
      <c r="K18" s="68"/>
      <c r="L18" s="8"/>
      <c r="M18" s="8"/>
    </row>
    <row r="19" spans="2:13" ht="12.75">
      <c r="B19" s="11" t="s">
        <v>17</v>
      </c>
      <c r="C19" s="37">
        <v>120.4</v>
      </c>
      <c r="D19" s="37">
        <v>128.60892622677</v>
      </c>
      <c r="E19" s="306">
        <f>'příjmy+výdaje SR leden-aktuální'!E19</f>
        <v>145.4</v>
      </c>
      <c r="F19" s="43">
        <f t="shared" si="0"/>
        <v>16.79107377323001</v>
      </c>
      <c r="G19" s="37">
        <f t="shared" si="1"/>
        <v>25</v>
      </c>
      <c r="H19" s="110">
        <f t="shared" si="2"/>
        <v>113.05591630834637</v>
      </c>
      <c r="I19" s="315">
        <f t="shared" si="3"/>
        <v>120.76411960132891</v>
      </c>
      <c r="J19" s="308"/>
      <c r="K19" s="68"/>
      <c r="L19" s="8"/>
      <c r="M19" s="8"/>
    </row>
    <row r="20" spans="2:13" ht="12.75">
      <c r="B20" s="11" t="s">
        <v>18</v>
      </c>
      <c r="C20" s="37">
        <v>10.1</v>
      </c>
      <c r="D20" s="37">
        <v>10.77846081159</v>
      </c>
      <c r="E20" s="306">
        <f>'příjmy+výdaje SR leden-aktuální'!E20</f>
        <v>10.7</v>
      </c>
      <c r="F20" s="43">
        <f t="shared" si="0"/>
        <v>-0.07846081159000029</v>
      </c>
      <c r="G20" s="37">
        <f t="shared" si="1"/>
        <v>0.5999999999999996</v>
      </c>
      <c r="H20" s="110">
        <f t="shared" si="2"/>
        <v>99.27205922105658</v>
      </c>
      <c r="I20" s="315">
        <f t="shared" si="3"/>
        <v>105.94059405940595</v>
      </c>
      <c r="J20" s="308"/>
      <c r="K20" s="68"/>
      <c r="L20" s="316"/>
      <c r="M20" s="8"/>
    </row>
    <row r="21" spans="2:13" ht="12.75">
      <c r="B21" s="173" t="s">
        <v>19</v>
      </c>
      <c r="C21" s="37">
        <v>105.1</v>
      </c>
      <c r="D21" s="37">
        <v>111.69892453501998</v>
      </c>
      <c r="E21" s="306">
        <f>'příjmy+výdaje SR leden-aktuální'!E21</f>
        <v>127.9</v>
      </c>
      <c r="F21" s="43">
        <f t="shared" si="0"/>
        <v>16.201075464980022</v>
      </c>
      <c r="G21" s="37">
        <f t="shared" si="1"/>
        <v>22.80000000000001</v>
      </c>
      <c r="H21" s="110">
        <f t="shared" si="2"/>
        <v>114.5042358576162</v>
      </c>
      <c r="I21" s="315">
        <f t="shared" si="3"/>
        <v>121.69362511893436</v>
      </c>
      <c r="J21" s="308"/>
      <c r="K21" s="68"/>
      <c r="L21" s="8"/>
      <c r="M21" s="8"/>
    </row>
    <row r="22" spans="2:13" ht="12.75">
      <c r="B22" s="173" t="s">
        <v>20</v>
      </c>
      <c r="C22" s="37">
        <v>5.2</v>
      </c>
      <c r="D22" s="37">
        <v>6.13154088016</v>
      </c>
      <c r="E22" s="306">
        <f>'příjmy+výdaje SR leden-aktuální'!E22</f>
        <v>6.8</v>
      </c>
      <c r="F22" s="43">
        <f t="shared" si="0"/>
        <v>0.6684591198399996</v>
      </c>
      <c r="G22" s="37">
        <f t="shared" si="1"/>
        <v>1.5999999999999996</v>
      </c>
      <c r="H22" s="110">
        <f t="shared" si="2"/>
        <v>110.90197607591514</v>
      </c>
      <c r="I22" s="315">
        <f t="shared" si="3"/>
        <v>130.76923076923077</v>
      </c>
      <c r="J22" s="308"/>
      <c r="K22" s="68"/>
      <c r="L22" s="8"/>
      <c r="M22" s="8"/>
    </row>
    <row r="23" spans="2:13" ht="12.75" hidden="1">
      <c r="B23" s="11" t="s">
        <v>21</v>
      </c>
      <c r="C23" s="37">
        <v>1.4064210000000001</v>
      </c>
      <c r="D23" s="37">
        <v>1.28702141489</v>
      </c>
      <c r="E23" s="306" t="e">
        <f>'příjmy+výdaje SR leden-aktuální'!#REF!</f>
        <v>#REF!</v>
      </c>
      <c r="F23" s="43" t="e">
        <f t="shared" si="0"/>
        <v>#REF!</v>
      </c>
      <c r="G23" s="37" t="e">
        <f t="shared" si="1"/>
        <v>#REF!</v>
      </c>
      <c r="H23" s="110" t="e">
        <f t="shared" si="2"/>
        <v>#REF!</v>
      </c>
      <c r="I23" s="315" t="e">
        <f t="shared" si="3"/>
        <v>#REF!</v>
      </c>
      <c r="J23" s="308"/>
      <c r="K23" s="317"/>
      <c r="L23" s="8"/>
      <c r="M23" s="318"/>
    </row>
    <row r="24" spans="2:13" ht="12.75">
      <c r="B24" s="11" t="s">
        <v>22</v>
      </c>
      <c r="C24" s="37">
        <v>11.6</v>
      </c>
      <c r="D24" s="37">
        <v>12.58021515599</v>
      </c>
      <c r="E24" s="306">
        <f>'příjmy+výdaje SR leden-aktuální'!E23</f>
        <v>12</v>
      </c>
      <c r="F24" s="43">
        <f t="shared" si="0"/>
        <v>-0.5802151559900004</v>
      </c>
      <c r="G24" s="37">
        <f t="shared" si="1"/>
        <v>0.40000000000000036</v>
      </c>
      <c r="H24" s="110">
        <f t="shared" si="2"/>
        <v>95.38787573347874</v>
      </c>
      <c r="I24" s="315">
        <f t="shared" si="3"/>
        <v>103.44827586206897</v>
      </c>
      <c r="J24" s="308"/>
      <c r="K24" s="68"/>
      <c r="L24" s="8"/>
      <c r="M24" s="8"/>
    </row>
    <row r="25" spans="2:13" ht="12.75">
      <c r="B25" s="11" t="s">
        <v>23</v>
      </c>
      <c r="C25" s="37">
        <v>0</v>
      </c>
      <c r="D25" s="37">
        <v>0.004957707400000001</v>
      </c>
      <c r="E25" s="306">
        <f>'příjmy+výdaje SR leden-aktuální'!E24</f>
        <v>0</v>
      </c>
      <c r="F25" s="43">
        <f t="shared" si="0"/>
        <v>-0.004957707400000001</v>
      </c>
      <c r="G25" s="37">
        <f t="shared" si="1"/>
        <v>0</v>
      </c>
      <c r="H25" s="110">
        <f t="shared" si="2"/>
        <v>0</v>
      </c>
      <c r="I25" s="315" t="e">
        <f t="shared" si="3"/>
        <v>#DIV/0!</v>
      </c>
      <c r="J25" s="308"/>
      <c r="K25" s="68"/>
      <c r="L25" s="8"/>
      <c r="M25" s="8"/>
    </row>
    <row r="26" spans="2:13" ht="12.75">
      <c r="B26" s="173" t="s">
        <v>24</v>
      </c>
      <c r="C26" s="37">
        <v>0</v>
      </c>
      <c r="D26" s="37">
        <v>-0.02326918322</v>
      </c>
      <c r="E26" s="306">
        <f>'příjmy+výdaje SR leden-aktuální'!E25</f>
        <v>0</v>
      </c>
      <c r="F26" s="43">
        <f t="shared" si="0"/>
        <v>0.02326918322</v>
      </c>
      <c r="G26" s="37">
        <f t="shared" si="1"/>
        <v>0</v>
      </c>
      <c r="H26" s="110">
        <f t="shared" si="2"/>
        <v>0</v>
      </c>
      <c r="I26" s="315" t="e">
        <f t="shared" si="3"/>
        <v>#DIV/0!</v>
      </c>
      <c r="J26" s="308"/>
      <c r="K26" s="68"/>
      <c r="L26" s="8"/>
      <c r="M26" s="8"/>
    </row>
    <row r="27" spans="2:13" ht="12.75">
      <c r="B27" s="173" t="s">
        <v>100</v>
      </c>
      <c r="C27" s="37">
        <v>11.6</v>
      </c>
      <c r="D27" s="37">
        <v>12.59852663181</v>
      </c>
      <c r="E27" s="306">
        <f>'příjmy+výdaje SR leden-aktuální'!E26</f>
        <v>12</v>
      </c>
      <c r="F27" s="43">
        <f t="shared" si="0"/>
        <v>-0.5985266318099995</v>
      </c>
      <c r="G27" s="37">
        <f t="shared" si="1"/>
        <v>0.40000000000000036</v>
      </c>
      <c r="H27" s="110">
        <f t="shared" si="2"/>
        <v>95.24923311033227</v>
      </c>
      <c r="I27" s="315">
        <f t="shared" si="3"/>
        <v>103.44827586206897</v>
      </c>
      <c r="J27" s="308"/>
      <c r="K27" s="319"/>
      <c r="L27" s="8"/>
      <c r="M27" s="8"/>
    </row>
    <row r="28" spans="2:13" ht="12.75">
      <c r="B28" s="11" t="s">
        <v>95</v>
      </c>
      <c r="C28" s="37">
        <v>1.55</v>
      </c>
      <c r="D28" s="37">
        <v>1.546964</v>
      </c>
      <c r="E28" s="306">
        <f>'příjmy+výdaje SR leden-aktuální'!E27</f>
        <v>1.55</v>
      </c>
      <c r="F28" s="43">
        <f t="shared" si="0"/>
        <v>0.0030360000000000387</v>
      </c>
      <c r="G28" s="37">
        <f t="shared" si="1"/>
        <v>0</v>
      </c>
      <c r="H28" s="110">
        <f t="shared" si="2"/>
        <v>100.19625537504429</v>
      </c>
      <c r="I28" s="315">
        <f t="shared" si="3"/>
        <v>100</v>
      </c>
      <c r="J28" s="308"/>
      <c r="K28" s="68"/>
      <c r="L28" s="8"/>
      <c r="M28" s="8"/>
    </row>
    <row r="29" spans="2:13" ht="12.75">
      <c r="B29" s="11" t="s">
        <v>25</v>
      </c>
      <c r="C29" s="37">
        <v>0.1</v>
      </c>
      <c r="D29" s="37">
        <v>0.26374458173</v>
      </c>
      <c r="E29" s="306">
        <f>'příjmy+výdaje SR leden-aktuální'!E28</f>
        <v>0.2</v>
      </c>
      <c r="F29" s="43">
        <f t="shared" si="0"/>
        <v>-0.06374458172999997</v>
      </c>
      <c r="G29" s="37">
        <f t="shared" si="1"/>
        <v>0.1</v>
      </c>
      <c r="H29" s="110">
        <f t="shared" si="2"/>
        <v>75.83094169674492</v>
      </c>
      <c r="I29" s="315">
        <f t="shared" si="3"/>
        <v>200</v>
      </c>
      <c r="J29" s="308"/>
      <c r="K29" s="68"/>
      <c r="L29" s="8"/>
      <c r="M29" s="8"/>
    </row>
    <row r="30" spans="2:13" ht="12.75">
      <c r="B30" s="12" t="s">
        <v>116</v>
      </c>
      <c r="C30" s="37">
        <v>4.2</v>
      </c>
      <c r="D30" s="37">
        <v>5.46808259966</v>
      </c>
      <c r="E30" s="306">
        <f>'příjmy+výdaje SR leden-aktuální'!E29</f>
        <v>4.8</v>
      </c>
      <c r="F30" s="43">
        <f t="shared" si="0"/>
        <v>-0.6680825996599999</v>
      </c>
      <c r="G30" s="37">
        <f t="shared" si="1"/>
        <v>0.5999999999999996</v>
      </c>
      <c r="H30" s="110">
        <f t="shared" si="2"/>
        <v>87.78214140910123</v>
      </c>
      <c r="I30" s="315">
        <f t="shared" si="3"/>
        <v>114.28571428571428</v>
      </c>
      <c r="J30" s="308"/>
      <c r="K30" s="68"/>
      <c r="L30" s="8"/>
      <c r="M30" s="8"/>
    </row>
    <row r="31" spans="2:13" ht="12.75">
      <c r="B31" s="11" t="s">
        <v>117</v>
      </c>
      <c r="C31" s="37">
        <v>2.3010357060000324</v>
      </c>
      <c r="D31" s="37">
        <v>3.3921075088600032</v>
      </c>
      <c r="E31" s="306">
        <f>'příjmy+výdaje SR leden-aktuální'!E30</f>
        <v>4.343925283000044</v>
      </c>
      <c r="F31" s="43">
        <f t="shared" si="0"/>
        <v>0.9518177741400411</v>
      </c>
      <c r="G31" s="37">
        <f t="shared" si="1"/>
        <v>2.042889577000012</v>
      </c>
      <c r="H31" s="110">
        <f t="shared" si="2"/>
        <v>128.05977616139654</v>
      </c>
      <c r="I31" s="315">
        <f t="shared" si="3"/>
        <v>188.78130711631744</v>
      </c>
      <c r="J31" s="308"/>
      <c r="K31" s="68"/>
      <c r="L31" s="8"/>
      <c r="M31" s="8"/>
    </row>
    <row r="32" spans="2:13" s="13" customFormat="1" ht="18" customHeight="1">
      <c r="B32" s="155" t="s">
        <v>26</v>
      </c>
      <c r="C32" s="57">
        <v>447.829554985</v>
      </c>
      <c r="D32" s="129">
        <v>466.1002016434</v>
      </c>
      <c r="E32" s="320">
        <f>'příjmy+výdaje SR leden-aktuální'!E31</f>
        <v>496.940559552</v>
      </c>
      <c r="F32" s="57">
        <f t="shared" si="0"/>
        <v>30.840357908600026</v>
      </c>
      <c r="G32" s="45">
        <f t="shared" si="1"/>
        <v>49.11100456700001</v>
      </c>
      <c r="H32" s="154">
        <f t="shared" si="2"/>
        <v>106.61667980401242</v>
      </c>
      <c r="I32" s="313">
        <f t="shared" si="3"/>
        <v>110.96645007465953</v>
      </c>
      <c r="J32" s="321"/>
      <c r="K32" s="322"/>
      <c r="L32" s="323"/>
      <c r="M32" s="324"/>
    </row>
    <row r="33" spans="2:13" ht="13.5">
      <c r="B33" s="11" t="s">
        <v>27</v>
      </c>
      <c r="C33" s="43">
        <v>398.062610029</v>
      </c>
      <c r="D33" s="37">
        <v>414.44387839946995</v>
      </c>
      <c r="E33" s="306">
        <f>'příjmy+výdaje SR leden-aktuální'!E32</f>
        <v>443.688485533</v>
      </c>
      <c r="F33" s="43">
        <f t="shared" si="0"/>
        <v>29.244607133530053</v>
      </c>
      <c r="G33" s="38">
        <f t="shared" si="1"/>
        <v>45.62587550400002</v>
      </c>
      <c r="H33" s="110">
        <f t="shared" si="2"/>
        <v>107.05634916034205</v>
      </c>
      <c r="I33" s="315">
        <f t="shared" si="3"/>
        <v>111.46198471156987</v>
      </c>
      <c r="J33" s="308"/>
      <c r="K33" s="325"/>
      <c r="L33" s="323"/>
      <c r="M33" s="8"/>
    </row>
    <row r="34" spans="2:12" ht="18" customHeight="1">
      <c r="B34" s="14" t="s">
        <v>28</v>
      </c>
      <c r="C34" s="46">
        <v>136.48502548899998</v>
      </c>
      <c r="D34" s="105">
        <v>119.79575505762999</v>
      </c>
      <c r="E34" s="309">
        <f>'příjmy+výdaje SR leden-aktuální'!E33</f>
        <v>95.26315657399999</v>
      </c>
      <c r="F34" s="46">
        <f t="shared" si="0"/>
        <v>-24.532598483629997</v>
      </c>
      <c r="G34" s="47">
        <f t="shared" si="1"/>
        <v>-41.22186891499999</v>
      </c>
      <c r="H34" s="112">
        <f t="shared" si="2"/>
        <v>79.52131236050215</v>
      </c>
      <c r="I34" s="310">
        <f t="shared" si="3"/>
        <v>69.79751531912761</v>
      </c>
      <c r="J34" s="311"/>
      <c r="K34" s="68"/>
      <c r="L34" s="68"/>
    </row>
    <row r="35" spans="2:12" ht="12.75">
      <c r="B35" s="11" t="s">
        <v>10</v>
      </c>
      <c r="C35" s="37"/>
      <c r="D35" s="37"/>
      <c r="E35" s="306"/>
      <c r="F35" s="43"/>
      <c r="G35" s="38"/>
      <c r="H35" s="110"/>
      <c r="I35" s="315"/>
      <c r="J35" s="176"/>
      <c r="K35" s="21"/>
      <c r="L35" s="176"/>
    </row>
    <row r="36" spans="2:12" ht="12.75">
      <c r="B36" s="15" t="s">
        <v>29</v>
      </c>
      <c r="C36" s="48">
        <v>119.046823689</v>
      </c>
      <c r="D36" s="48">
        <v>105.11643111295</v>
      </c>
      <c r="E36" s="326">
        <f>'příjmy+výdaje SR leden-aktuální'!E35</f>
        <v>92.18824477400001</v>
      </c>
      <c r="F36" s="72">
        <f aca="true" t="shared" si="4" ref="F36:F44">E36-D36</f>
        <v>-12.928186338949985</v>
      </c>
      <c r="G36" s="50">
        <f aca="true" t="shared" si="5" ref="G36:G44">E36-C36</f>
        <v>-26.85857891499998</v>
      </c>
      <c r="H36" s="117">
        <f aca="true" t="shared" si="6" ref="H36:H44">E36/D36*100</f>
        <v>87.7010794582073</v>
      </c>
      <c r="I36" s="327">
        <f aca="true" t="shared" si="7" ref="I36:I44">E36/C36*100</f>
        <v>77.43864297869399</v>
      </c>
      <c r="J36" s="328"/>
      <c r="K36" s="21"/>
      <c r="L36" s="176"/>
    </row>
    <row r="37" spans="2:12" ht="12.75">
      <c r="B37" s="15" t="s">
        <v>122</v>
      </c>
      <c r="C37" s="48">
        <v>97.066505543</v>
      </c>
      <c r="D37" s="48">
        <v>77.04474184642</v>
      </c>
      <c r="E37" s="326">
        <f>'příjmy+výdaje SR leden-aktuální'!E36</f>
        <v>70.127804345</v>
      </c>
      <c r="F37" s="72">
        <f t="shared" si="4"/>
        <v>-6.916937501419994</v>
      </c>
      <c r="G37" s="50">
        <f t="shared" si="5"/>
        <v>-26.938701198000004</v>
      </c>
      <c r="H37" s="117">
        <f t="shared" si="6"/>
        <v>91.02218096179993</v>
      </c>
      <c r="I37" s="327">
        <f t="shared" si="7"/>
        <v>72.24717110469555</v>
      </c>
      <c r="J37" s="329"/>
      <c r="K37" s="330"/>
      <c r="L37" s="176"/>
    </row>
    <row r="38" spans="2:12" ht="12.75" hidden="1">
      <c r="B38" s="16" t="s">
        <v>30</v>
      </c>
      <c r="C38" s="48"/>
      <c r="D38" s="48"/>
      <c r="E38" s="326" t="e">
        <f>'příjmy+výdaje SR leden-aktuální'!#REF!</f>
        <v>#REF!</v>
      </c>
      <c r="F38" s="72" t="e">
        <f t="shared" si="4"/>
        <v>#REF!</v>
      </c>
      <c r="G38" s="50" t="e">
        <f t="shared" si="5"/>
        <v>#REF!</v>
      </c>
      <c r="H38" s="117" t="e">
        <f t="shared" si="6"/>
        <v>#REF!</v>
      </c>
      <c r="I38" s="327" t="e">
        <f t="shared" si="7"/>
        <v>#REF!</v>
      </c>
      <c r="J38" s="328"/>
      <c r="K38" s="330"/>
      <c r="L38" s="176"/>
    </row>
    <row r="39" spans="2:12" ht="12.75">
      <c r="B39" s="16" t="s">
        <v>31</v>
      </c>
      <c r="C39" s="48">
        <v>1.19418</v>
      </c>
      <c r="D39" s="48">
        <v>1.1383637239100002</v>
      </c>
      <c r="E39" s="326">
        <f>'příjmy+výdaje SR leden-aktuální'!E37</f>
        <v>1.19418</v>
      </c>
      <c r="F39" s="72">
        <f t="shared" si="4"/>
        <v>0.05581627608999984</v>
      </c>
      <c r="G39" s="50">
        <f t="shared" si="5"/>
        <v>0</v>
      </c>
      <c r="H39" s="117">
        <f t="shared" si="6"/>
        <v>104.90320228215677</v>
      </c>
      <c r="I39" s="327">
        <f t="shared" si="7"/>
        <v>100</v>
      </c>
      <c r="J39" s="328"/>
      <c r="K39" s="191"/>
      <c r="L39" s="176"/>
    </row>
    <row r="40" spans="2:11" ht="12.75" hidden="1">
      <c r="B40" s="16" t="s">
        <v>32</v>
      </c>
      <c r="C40" s="48">
        <v>0.31</v>
      </c>
      <c r="D40" s="48">
        <v>0.20736503646999999</v>
      </c>
      <c r="E40" s="326" t="e">
        <f>'příjmy+výdaje SR leden-aktuální'!#REF!</f>
        <v>#REF!</v>
      </c>
      <c r="F40" s="72" t="e">
        <f t="shared" si="4"/>
        <v>#REF!</v>
      </c>
      <c r="G40" s="50" t="e">
        <f t="shared" si="5"/>
        <v>#REF!</v>
      </c>
      <c r="H40" s="117" t="e">
        <f t="shared" si="6"/>
        <v>#REF!</v>
      </c>
      <c r="I40" s="327" t="e">
        <f t="shared" si="7"/>
        <v>#REF!</v>
      </c>
      <c r="J40" s="328"/>
      <c r="K40" s="330"/>
    </row>
    <row r="41" spans="2:11" ht="12.75">
      <c r="B41" s="199" t="s">
        <v>114</v>
      </c>
      <c r="C41" s="48">
        <v>1.603</v>
      </c>
      <c r="D41" s="48">
        <v>1.7600292801900002</v>
      </c>
      <c r="E41" s="326">
        <f>'příjmy+výdaje SR leden-aktuální'!E38</f>
        <v>1.656</v>
      </c>
      <c r="F41" s="72">
        <f t="shared" si="4"/>
        <v>-0.10402928019000024</v>
      </c>
      <c r="G41" s="50">
        <f t="shared" si="5"/>
        <v>0.052999999999999936</v>
      </c>
      <c r="H41" s="117">
        <f t="shared" si="6"/>
        <v>94.08934377621433</v>
      </c>
      <c r="I41" s="327">
        <f t="shared" si="7"/>
        <v>103.30630068621333</v>
      </c>
      <c r="J41" s="328"/>
      <c r="K41" s="330"/>
    </row>
    <row r="42" spans="2:11" ht="12.75">
      <c r="B42" s="15" t="s">
        <v>33</v>
      </c>
      <c r="C42" s="48">
        <v>0.6215</v>
      </c>
      <c r="D42" s="48">
        <v>1.0875382745799997</v>
      </c>
      <c r="E42" s="326">
        <f>'příjmy+výdaje SR leden-aktuální'!E39</f>
        <v>0.3465</v>
      </c>
      <c r="F42" s="72">
        <f t="shared" si="4"/>
        <v>-0.7410382745799997</v>
      </c>
      <c r="G42" s="50">
        <f t="shared" si="5"/>
        <v>-0.2750000000000001</v>
      </c>
      <c r="H42" s="117">
        <f t="shared" si="6"/>
        <v>31.860947618953094</v>
      </c>
      <c r="I42" s="327">
        <f t="shared" si="7"/>
        <v>55.75221238938052</v>
      </c>
      <c r="J42" s="328"/>
      <c r="K42" s="330"/>
    </row>
    <row r="43" spans="2:11" ht="12.75">
      <c r="B43" s="15" t="s">
        <v>34</v>
      </c>
      <c r="C43" s="48">
        <v>0</v>
      </c>
      <c r="D43" s="48">
        <v>0.38391116864999997</v>
      </c>
      <c r="E43" s="326">
        <f>'příjmy+výdaje SR leden-aktuální'!E40</f>
        <v>0</v>
      </c>
      <c r="F43" s="72">
        <f t="shared" si="4"/>
        <v>-0.38391116864999997</v>
      </c>
      <c r="G43" s="50">
        <f t="shared" si="5"/>
        <v>0</v>
      </c>
      <c r="H43" s="117">
        <f t="shared" si="6"/>
        <v>0</v>
      </c>
      <c r="I43" s="327" t="e">
        <f t="shared" si="7"/>
        <v>#DIV/0!</v>
      </c>
      <c r="J43" s="328"/>
      <c r="K43" s="331"/>
    </row>
    <row r="44" spans="2:11" ht="13.5" thickBot="1">
      <c r="B44" s="200" t="s">
        <v>35</v>
      </c>
      <c r="C44" s="51">
        <v>16.8167018</v>
      </c>
      <c r="D44" s="51">
        <v>13.20787450145</v>
      </c>
      <c r="E44" s="332">
        <f>'příjmy+výdaje SR leden-aktuální'!E41</f>
        <v>2.7284118</v>
      </c>
      <c r="F44" s="333">
        <f t="shared" si="4"/>
        <v>-10.47946270145</v>
      </c>
      <c r="G44" s="52">
        <f t="shared" si="5"/>
        <v>-14.08829</v>
      </c>
      <c r="H44" s="151">
        <f t="shared" si="6"/>
        <v>20.65746308916296</v>
      </c>
      <c r="I44" s="334">
        <f t="shared" si="7"/>
        <v>16.22441684730355</v>
      </c>
      <c r="J44" s="328"/>
      <c r="K44" s="330"/>
    </row>
    <row r="45" spans="2:11" ht="12.75" customHeight="1" hidden="1">
      <c r="B45" s="15" t="s">
        <v>36</v>
      </c>
      <c r="C45" s="55"/>
      <c r="D45" s="62" t="e">
        <f>C45/#REF!*100</f>
        <v>#REF!</v>
      </c>
      <c r="E45" s="48">
        <v>12.938761375</v>
      </c>
      <c r="F45" s="50">
        <v>0.003</v>
      </c>
      <c r="G45" s="50">
        <v>0.0003320585</v>
      </c>
      <c r="H45" s="117">
        <f>G45/F45*100</f>
        <v>11.068616666666665</v>
      </c>
      <c r="I45" s="117" t="e">
        <f>G45/C45*100</f>
        <v>#DIV/0!</v>
      </c>
      <c r="J45" s="328"/>
      <c r="K45" s="21"/>
    </row>
    <row r="46" spans="2:11" ht="12.75" customHeight="1" hidden="1">
      <c r="B46" s="16" t="s">
        <v>37</v>
      </c>
      <c r="C46" s="55"/>
      <c r="D46" s="62" t="e">
        <f>C46/#REF!*100</f>
        <v>#REF!</v>
      </c>
      <c r="E46" s="48">
        <v>0.172516</v>
      </c>
      <c r="F46" s="50">
        <v>0.172516</v>
      </c>
      <c r="G46" s="50">
        <v>0</v>
      </c>
      <c r="H46" s="117">
        <f>G46/F46*100</f>
        <v>0</v>
      </c>
      <c r="I46" s="117" t="e">
        <f>G46/C46*100</f>
        <v>#DIV/0!</v>
      </c>
      <c r="J46" s="328"/>
      <c r="K46" s="21"/>
    </row>
    <row r="47" spans="2:11" ht="12.75">
      <c r="B47" s="17" t="s">
        <v>118</v>
      </c>
      <c r="C47" s="192"/>
      <c r="D47" s="193"/>
      <c r="E47" s="192"/>
      <c r="F47" s="194"/>
      <c r="G47" s="194"/>
      <c r="H47" s="195"/>
      <c r="I47" s="195"/>
      <c r="J47" s="328"/>
      <c r="K47" s="191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76"/>
      <c r="K48" s="176"/>
    </row>
    <row r="49" spans="2:10" ht="12.75" customHeight="1">
      <c r="B49" s="17"/>
      <c r="C49" s="19"/>
      <c r="D49" s="19"/>
      <c r="E49" s="18"/>
      <c r="J49" s="176"/>
    </row>
    <row r="50" spans="3:10" ht="12.75" customHeight="1">
      <c r="C50" s="19"/>
      <c r="D50" s="19"/>
      <c r="E50" s="18"/>
      <c r="J50" s="176"/>
    </row>
    <row r="51" spans="3:10" ht="12.75" customHeight="1">
      <c r="C51" s="17"/>
      <c r="D51" s="17"/>
      <c r="E51" s="18"/>
      <c r="J51" s="176"/>
    </row>
    <row r="52" spans="2:10" ht="12.75" customHeight="1">
      <c r="B52" s="19"/>
      <c r="C52" s="19"/>
      <c r="D52" s="19"/>
      <c r="E52" s="22"/>
      <c r="F52" s="23"/>
      <c r="G52" s="8"/>
      <c r="H52" s="8"/>
      <c r="J52" s="176"/>
    </row>
    <row r="53" spans="2:10" ht="12.75" customHeight="1">
      <c r="B53" s="20"/>
      <c r="C53" s="20"/>
      <c r="D53" s="20"/>
      <c r="E53" s="22"/>
      <c r="F53" s="23"/>
      <c r="G53" s="8"/>
      <c r="H53" s="8"/>
      <c r="J53" s="176"/>
    </row>
    <row r="54" spans="2:10" ht="13.5" thickBot="1">
      <c r="B54" s="8"/>
      <c r="C54" s="8"/>
      <c r="D54" s="8"/>
      <c r="H54" s="2"/>
      <c r="I54" s="2"/>
      <c r="J54" s="176"/>
    </row>
    <row r="55" spans="2:10" ht="13.5" thickBot="1">
      <c r="B55" s="169"/>
      <c r="C55" s="428">
        <f>C4</f>
        <v>2017</v>
      </c>
      <c r="D55" s="429"/>
      <c r="E55" s="289">
        <f>E4</f>
        <v>2018</v>
      </c>
      <c r="F55" s="291"/>
      <c r="G55" s="291"/>
      <c r="H55" s="291"/>
      <c r="I55" s="292"/>
      <c r="J55" s="176"/>
    </row>
    <row r="56" spans="2:10" ht="12.75">
      <c r="B56" s="168"/>
      <c r="C56" s="293" t="s">
        <v>66</v>
      </c>
      <c r="D56" s="294" t="s">
        <v>130</v>
      </c>
      <c r="E56" s="168" t="s">
        <v>66</v>
      </c>
      <c r="F56" s="335" t="s">
        <v>4</v>
      </c>
      <c r="G56" s="296" t="s">
        <v>4</v>
      </c>
      <c r="H56" s="296" t="s">
        <v>77</v>
      </c>
      <c r="I56" s="297" t="s">
        <v>77</v>
      </c>
      <c r="J56" s="176"/>
    </row>
    <row r="57" spans="2:10" ht="13.5" thickBot="1">
      <c r="B57" s="166"/>
      <c r="C57" s="5" t="s">
        <v>67</v>
      </c>
      <c r="D57" s="165" t="s">
        <v>131</v>
      </c>
      <c r="E57" s="298" t="s">
        <v>67</v>
      </c>
      <c r="F57" s="299" t="str">
        <f>F6</f>
        <v>2018-2017 sk.</v>
      </c>
      <c r="G57" s="172" t="str">
        <f>G6</f>
        <v>2018-2017 SR</v>
      </c>
      <c r="H57" s="156" t="str">
        <f>H6</f>
        <v>2018/2017 sk.</v>
      </c>
      <c r="I57" s="300" t="str">
        <f>I6</f>
        <v>2018/2017 SR</v>
      </c>
      <c r="J57" s="176"/>
    </row>
    <row r="58" spans="2:11" ht="13.5" thickBot="1">
      <c r="B58" s="164"/>
      <c r="C58" s="123">
        <v>1</v>
      </c>
      <c r="D58" s="102">
        <v>2</v>
      </c>
      <c r="E58" s="301">
        <v>3</v>
      </c>
      <c r="F58" s="28" t="s">
        <v>132</v>
      </c>
      <c r="G58" s="28" t="s">
        <v>133</v>
      </c>
      <c r="H58" s="103" t="s">
        <v>134</v>
      </c>
      <c r="I58" s="302" t="s">
        <v>135</v>
      </c>
      <c r="J58" s="176"/>
      <c r="K58" s="176"/>
    </row>
    <row r="59" spans="2:10" ht="20.25" customHeight="1">
      <c r="B59" s="163" t="s">
        <v>38</v>
      </c>
      <c r="C59" s="53">
        <v>1309.27203718</v>
      </c>
      <c r="D59" s="336">
        <v>1279.79563055346</v>
      </c>
      <c r="E59" s="337">
        <f>'příjmy+výdaje SR leden-aktuální'!E54</f>
        <v>1364.497641409</v>
      </c>
      <c r="F59" s="36">
        <f>E59-D59</f>
        <v>84.70201085554004</v>
      </c>
      <c r="G59" s="35">
        <f>E59-C59</f>
        <v>55.22560422899983</v>
      </c>
      <c r="H59" s="31">
        <f>E59/D59*100</f>
        <v>106.6184013160687</v>
      </c>
      <c r="I59" s="338">
        <f>E59/C59*100</f>
        <v>104.21803893008732</v>
      </c>
      <c r="J59" s="69"/>
    </row>
    <row r="60" spans="2:10" ht="18" customHeight="1">
      <c r="B60" s="14" t="s">
        <v>39</v>
      </c>
      <c r="C60" s="46">
        <v>1205.397768375</v>
      </c>
      <c r="D60" s="339">
        <v>1198.15319342703</v>
      </c>
      <c r="E60" s="309">
        <f>'příjmy+výdaje SR leden-aktuální'!E55</f>
        <v>1274.37410048</v>
      </c>
      <c r="F60" s="75">
        <f>E60-D60</f>
        <v>76.22090705297</v>
      </c>
      <c r="G60" s="105">
        <f>E60-C60</f>
        <v>68.97633210499998</v>
      </c>
      <c r="H60" s="32">
        <f>E60/D60*100</f>
        <v>106.36153268806623</v>
      </c>
      <c r="I60" s="340">
        <f>E60/C60*100</f>
        <v>105.72228802098971</v>
      </c>
      <c r="J60" s="341"/>
    </row>
    <row r="61" spans="2:10" ht="12.75">
      <c r="B61" s="11" t="s">
        <v>10</v>
      </c>
      <c r="C61" s="43"/>
      <c r="D61" s="342"/>
      <c r="E61" s="306"/>
      <c r="F61" s="37"/>
      <c r="G61" s="38"/>
      <c r="H61" s="110"/>
      <c r="I61" s="315"/>
      <c r="J61" s="343"/>
    </row>
    <row r="62" spans="2:10" ht="12.75">
      <c r="B62" s="15" t="s">
        <v>40</v>
      </c>
      <c r="C62" s="72">
        <v>118.77947541299999</v>
      </c>
      <c r="D62" s="342">
        <v>119.92091500751</v>
      </c>
      <c r="E62" s="344">
        <f>'příjmy+výdaje SR leden-aktuální'!E57</f>
        <v>133.71883176</v>
      </c>
      <c r="F62" s="50">
        <f aca="true" t="shared" si="8" ref="F62:F82">E62-D62</f>
        <v>13.797916752489996</v>
      </c>
      <c r="G62" s="50">
        <f aca="true" t="shared" si="9" ref="G62:G82">E62-C62</f>
        <v>14.939356347000015</v>
      </c>
      <c r="H62" s="110">
        <f aca="true" t="shared" si="10" ref="H62:H82">E62/D62*100</f>
        <v>111.50584679213455</v>
      </c>
      <c r="I62" s="315">
        <f aca="true" t="shared" si="11" ref="I62:I82">E62/C62*100</f>
        <v>112.57738872398232</v>
      </c>
      <c r="J62" s="345"/>
    </row>
    <row r="63" spans="2:21" ht="12.75">
      <c r="B63" s="15" t="s">
        <v>41</v>
      </c>
      <c r="C63" s="72">
        <v>119.278626745</v>
      </c>
      <c r="D63" s="342">
        <v>103.82641092746</v>
      </c>
      <c r="E63" s="344">
        <f>'příjmy+výdaje SR leden-aktuální'!E58</f>
        <v>119.211493793</v>
      </c>
      <c r="F63" s="50">
        <f t="shared" si="8"/>
        <v>15.38508286554</v>
      </c>
      <c r="G63" s="50">
        <f t="shared" si="9"/>
        <v>-0.06713295199999436</v>
      </c>
      <c r="H63" s="110">
        <f t="shared" si="10"/>
        <v>114.81808215087877</v>
      </c>
      <c r="I63" s="315">
        <f t="shared" si="11"/>
        <v>99.94371753445526</v>
      </c>
      <c r="J63" s="346"/>
      <c r="L63" s="346"/>
      <c r="M63" s="346"/>
      <c r="N63" s="346"/>
      <c r="O63" s="346"/>
      <c r="P63" s="346"/>
      <c r="Q63" s="346"/>
      <c r="R63" s="346"/>
      <c r="S63" s="346"/>
      <c r="T63" s="346"/>
      <c r="U63" s="8"/>
    </row>
    <row r="64" spans="2:21" ht="12.75">
      <c r="B64" s="15" t="s">
        <v>71</v>
      </c>
      <c r="C64" s="72">
        <v>46.3175</v>
      </c>
      <c r="D64" s="342">
        <v>40.151165292209996</v>
      </c>
      <c r="E64" s="344">
        <f>'příjmy+výdaje SR leden-aktuální'!E59</f>
        <v>45.2175</v>
      </c>
      <c r="F64" s="50">
        <f t="shared" si="8"/>
        <v>5.066334707790006</v>
      </c>
      <c r="G64" s="50">
        <f t="shared" si="9"/>
        <v>-1.1000000000000014</v>
      </c>
      <c r="H64" s="110">
        <f t="shared" si="10"/>
        <v>112.61815110699405</v>
      </c>
      <c r="I64" s="315">
        <f t="shared" si="11"/>
        <v>97.62508770982889</v>
      </c>
      <c r="J64" s="345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2">
        <v>1.292</v>
      </c>
      <c r="D65" s="342">
        <v>0.92204600399</v>
      </c>
      <c r="E65" s="344">
        <f>'příjmy+výdaje SR leden-aktuální'!E60</f>
        <v>0.453</v>
      </c>
      <c r="F65" s="50">
        <f t="shared" si="8"/>
        <v>-0.46904600399</v>
      </c>
      <c r="G65" s="50">
        <f t="shared" si="9"/>
        <v>-0.839</v>
      </c>
      <c r="H65" s="110">
        <f t="shared" si="10"/>
        <v>49.12986966373892</v>
      </c>
      <c r="I65" s="315">
        <f t="shared" si="11"/>
        <v>35.06191950464396</v>
      </c>
      <c r="J65" s="345"/>
    </row>
    <row r="66" spans="2:10" ht="12.75">
      <c r="B66" s="15" t="s">
        <v>43</v>
      </c>
      <c r="C66" s="72">
        <v>49.314683529</v>
      </c>
      <c r="D66" s="342">
        <v>48.29307484245</v>
      </c>
      <c r="E66" s="344">
        <f>'příjmy+výdaje SR leden-aktuální'!E61</f>
        <v>47.836073021</v>
      </c>
      <c r="F66" s="50">
        <f t="shared" si="8"/>
        <v>-0.45700182144999957</v>
      </c>
      <c r="G66" s="50">
        <f t="shared" si="9"/>
        <v>-1.4786105080000027</v>
      </c>
      <c r="H66" s="110">
        <f t="shared" si="10"/>
        <v>99.0536907766985</v>
      </c>
      <c r="I66" s="315">
        <f t="shared" si="11"/>
        <v>97.00168306437476</v>
      </c>
      <c r="J66" s="345"/>
    </row>
    <row r="67" spans="2:10" ht="12.75">
      <c r="B67" s="15" t="s">
        <v>44</v>
      </c>
      <c r="C67" s="72">
        <v>13.59261612</v>
      </c>
      <c r="D67" s="342">
        <v>14.92071689719</v>
      </c>
      <c r="E67" s="344">
        <f>'příjmy+výdaje SR leden-aktuální'!E62</f>
        <v>11.777699032000001</v>
      </c>
      <c r="F67" s="50">
        <f t="shared" si="8"/>
        <v>-3.1430178651899983</v>
      </c>
      <c r="G67" s="50">
        <f t="shared" si="9"/>
        <v>-1.8149170879999996</v>
      </c>
      <c r="H67" s="110">
        <f t="shared" si="10"/>
        <v>78.93520876478851</v>
      </c>
      <c r="I67" s="315">
        <f t="shared" si="11"/>
        <v>86.64777205522964</v>
      </c>
      <c r="J67" s="345"/>
    </row>
    <row r="68" spans="2:10" ht="12.75">
      <c r="B68" s="15" t="s">
        <v>45</v>
      </c>
      <c r="C68" s="72">
        <v>40.716106908</v>
      </c>
      <c r="D68" s="342">
        <v>42.92035801864</v>
      </c>
      <c r="E68" s="344">
        <f>'příjmy+výdaje SR leden-aktuální'!E63</f>
        <v>34.946206094000004</v>
      </c>
      <c r="F68" s="50">
        <f t="shared" si="8"/>
        <v>-7.9741519246399974</v>
      </c>
      <c r="G68" s="50">
        <f t="shared" si="9"/>
        <v>-5.769900813999996</v>
      </c>
      <c r="H68" s="110">
        <f t="shared" si="10"/>
        <v>81.42104984031849</v>
      </c>
      <c r="I68" s="315">
        <f t="shared" si="11"/>
        <v>85.82894767656111</v>
      </c>
      <c r="J68" s="345"/>
    </row>
    <row r="69" spans="2:10" ht="12.75">
      <c r="B69" s="15" t="s">
        <v>46</v>
      </c>
      <c r="C69" s="72">
        <v>32.25242752</v>
      </c>
      <c r="D69" s="342">
        <v>31.0192791438</v>
      </c>
      <c r="E69" s="344">
        <f>'příjmy+výdaje SR leden-aktuální'!E64</f>
        <v>29.071072459</v>
      </c>
      <c r="F69" s="50">
        <f t="shared" si="8"/>
        <v>-1.9482066847999988</v>
      </c>
      <c r="G69" s="50">
        <f t="shared" si="9"/>
        <v>-3.181355060999998</v>
      </c>
      <c r="H69" s="110">
        <f t="shared" si="10"/>
        <v>93.71936828135674</v>
      </c>
      <c r="I69" s="315">
        <f t="shared" si="11"/>
        <v>90.1360756208902</v>
      </c>
      <c r="J69" s="345"/>
    </row>
    <row r="70" spans="2:10" ht="12.75">
      <c r="B70" s="15" t="s">
        <v>99</v>
      </c>
      <c r="C70" s="72">
        <v>66.363124</v>
      </c>
      <c r="D70" s="342">
        <v>65.26305484</v>
      </c>
      <c r="E70" s="344">
        <f>'příjmy+výdaje SR leden-aktuální'!E65</f>
        <v>69.80075599999999</v>
      </c>
      <c r="F70" s="50">
        <f t="shared" si="8"/>
        <v>4.5377011599999975</v>
      </c>
      <c r="G70" s="50">
        <f t="shared" si="9"/>
        <v>3.4376319999999936</v>
      </c>
      <c r="H70" s="110">
        <f t="shared" si="10"/>
        <v>106.9529401759153</v>
      </c>
      <c r="I70" s="315">
        <f t="shared" si="11"/>
        <v>105.1800334173539</v>
      </c>
      <c r="J70" s="345"/>
    </row>
    <row r="71" spans="2:10" ht="12.75">
      <c r="B71" s="15" t="s">
        <v>47</v>
      </c>
      <c r="C71" s="72">
        <v>128.725998577</v>
      </c>
      <c r="D71" s="342">
        <v>139.23447069432999</v>
      </c>
      <c r="E71" s="344">
        <f>'příjmy+výdaje SR leden-aktuální'!E66</f>
        <v>152.342816389</v>
      </c>
      <c r="F71" s="50">
        <f t="shared" si="8"/>
        <v>13.108345694670021</v>
      </c>
      <c r="G71" s="50">
        <f t="shared" si="9"/>
        <v>23.616817811999994</v>
      </c>
      <c r="H71" s="110">
        <f t="shared" si="10"/>
        <v>109.4145836367257</v>
      </c>
      <c r="I71" s="315">
        <f t="shared" si="11"/>
        <v>118.34657961334294</v>
      </c>
      <c r="J71" s="345"/>
    </row>
    <row r="72" spans="2:10" ht="12.75">
      <c r="B72" s="15" t="s">
        <v>48</v>
      </c>
      <c r="C72" s="72">
        <v>62.522508744999996</v>
      </c>
      <c r="D72" s="342">
        <v>66.75860763953</v>
      </c>
      <c r="E72" s="344">
        <f>'příjmy+výdaje SR leden-aktuální'!E67</f>
        <v>67.914377353</v>
      </c>
      <c r="F72" s="50">
        <f t="shared" si="8"/>
        <v>1.1557697134700078</v>
      </c>
      <c r="G72" s="50">
        <f t="shared" si="9"/>
        <v>5.39186860800001</v>
      </c>
      <c r="H72" s="110">
        <f t="shared" si="10"/>
        <v>101.7312669546835</v>
      </c>
      <c r="I72" s="315">
        <f t="shared" si="11"/>
        <v>108.6238839679177</v>
      </c>
      <c r="J72" s="345"/>
    </row>
    <row r="73" spans="2:12" ht="12.75">
      <c r="B73" s="15" t="s">
        <v>49</v>
      </c>
      <c r="C73" s="72">
        <v>530.4680200539999</v>
      </c>
      <c r="D73" s="342">
        <v>530.00205386425</v>
      </c>
      <c r="E73" s="344">
        <f>'příjmy+výdaje SR leden-aktuální'!E68</f>
        <v>557.875768207</v>
      </c>
      <c r="F73" s="50">
        <f t="shared" si="8"/>
        <v>27.873714342749963</v>
      </c>
      <c r="G73" s="50">
        <f t="shared" si="9"/>
        <v>27.407748153000057</v>
      </c>
      <c r="H73" s="110">
        <f t="shared" si="10"/>
        <v>105.25917100500317</v>
      </c>
      <c r="I73" s="315">
        <f t="shared" si="11"/>
        <v>105.16671073785184</v>
      </c>
      <c r="J73" s="345"/>
      <c r="K73" s="347">
        <v>529.919</v>
      </c>
      <c r="L73" s="1">
        <f>E73/K73*100</f>
        <v>105.27566820721657</v>
      </c>
    </row>
    <row r="74" spans="2:12" ht="12.75">
      <c r="B74" s="15" t="s">
        <v>50</v>
      </c>
      <c r="C74" s="72">
        <v>411.351208</v>
      </c>
      <c r="D74" s="342">
        <v>414.37313538468004</v>
      </c>
      <c r="E74" s="344">
        <f>'příjmy+výdaje SR leden-aktuální'!E69</f>
        <v>429.284016</v>
      </c>
      <c r="F74" s="50">
        <f t="shared" si="8"/>
        <v>14.910880615319968</v>
      </c>
      <c r="G74" s="50">
        <f t="shared" si="9"/>
        <v>17.932808000000023</v>
      </c>
      <c r="H74" s="110">
        <f t="shared" si="10"/>
        <v>103.5984187540241</v>
      </c>
      <c r="I74" s="315">
        <f t="shared" si="11"/>
        <v>104.35948835234731</v>
      </c>
      <c r="J74" s="345"/>
      <c r="K74" s="347">
        <v>414.394</v>
      </c>
      <c r="L74" s="1">
        <f>E74/K74*100</f>
        <v>103.59320260428481</v>
      </c>
    </row>
    <row r="75" spans="2:10" ht="12.75">
      <c r="B75" s="16" t="s">
        <v>51</v>
      </c>
      <c r="C75" s="72">
        <v>8.445440000000001</v>
      </c>
      <c r="D75" s="342">
        <v>7.8228624804</v>
      </c>
      <c r="E75" s="344">
        <f>'příjmy+výdaje SR leden-aktuální'!E70</f>
        <v>6.965091</v>
      </c>
      <c r="F75" s="50">
        <f t="shared" si="8"/>
        <v>-0.8577714804000003</v>
      </c>
      <c r="G75" s="50">
        <f t="shared" si="9"/>
        <v>-1.4803490000000012</v>
      </c>
      <c r="H75" s="110">
        <f t="shared" si="10"/>
        <v>89.03506890797165</v>
      </c>
      <c r="I75" s="315">
        <f t="shared" si="11"/>
        <v>82.47161781979386</v>
      </c>
      <c r="J75" s="345"/>
    </row>
    <row r="76" spans="2:10" ht="12.75">
      <c r="B76" s="16" t="s">
        <v>52</v>
      </c>
      <c r="C76" s="72">
        <v>70.662171619</v>
      </c>
      <c r="D76" s="342">
        <v>70.51940604026</v>
      </c>
      <c r="E76" s="344">
        <f>'příjmy+výdaje SR leden-aktuální'!E71</f>
        <v>77.716771207</v>
      </c>
      <c r="F76" s="50">
        <f t="shared" si="8"/>
        <v>7.197365166739999</v>
      </c>
      <c r="G76" s="50">
        <f t="shared" si="9"/>
        <v>7.054599587999988</v>
      </c>
      <c r="H76" s="110">
        <f t="shared" si="10"/>
        <v>110.2062192109658</v>
      </c>
      <c r="I76" s="315">
        <f t="shared" si="11"/>
        <v>109.9835589911351</v>
      </c>
      <c r="J76" s="345"/>
    </row>
    <row r="77" spans="2:10" ht="12.75">
      <c r="B77" s="16" t="s">
        <v>53</v>
      </c>
      <c r="C77" s="72">
        <v>40.009200435</v>
      </c>
      <c r="D77" s="342">
        <v>37.28664995891</v>
      </c>
      <c r="E77" s="344">
        <f>'příjmy+výdaje SR leden-aktuální'!E72</f>
        <v>43.90989</v>
      </c>
      <c r="F77" s="50">
        <f t="shared" si="8"/>
        <v>6.62324004109</v>
      </c>
      <c r="G77" s="50">
        <f t="shared" si="9"/>
        <v>3.9006895650000004</v>
      </c>
      <c r="H77" s="110">
        <f t="shared" si="10"/>
        <v>117.76303327970959</v>
      </c>
      <c r="I77" s="315">
        <f t="shared" si="11"/>
        <v>109.74948142574648</v>
      </c>
      <c r="J77" s="345"/>
    </row>
    <row r="78" spans="2:10" ht="12.75">
      <c r="B78" s="15" t="s">
        <v>54</v>
      </c>
      <c r="C78" s="72">
        <v>4.6</v>
      </c>
      <c r="D78" s="342">
        <v>3.947173366</v>
      </c>
      <c r="E78" s="344">
        <f>'příjmy+výdaje SR leden-aktuální'!E73</f>
        <v>4.15</v>
      </c>
      <c r="F78" s="50">
        <f t="shared" si="8"/>
        <v>0.20282663400000045</v>
      </c>
      <c r="G78" s="50">
        <f t="shared" si="9"/>
        <v>-0.4499999999999993</v>
      </c>
      <c r="H78" s="110">
        <f t="shared" si="10"/>
        <v>105.13852864298032</v>
      </c>
      <c r="I78" s="315">
        <f t="shared" si="11"/>
        <v>90.21739130434784</v>
      </c>
      <c r="J78" s="345"/>
    </row>
    <row r="79" spans="2:10" ht="12.75">
      <c r="B79" s="15" t="s">
        <v>55</v>
      </c>
      <c r="C79" s="72">
        <v>7.3</v>
      </c>
      <c r="D79" s="342">
        <v>6.87751854834</v>
      </c>
      <c r="E79" s="344">
        <f>'příjmy+výdaje SR leden-aktuální'!E74</f>
        <v>6.95</v>
      </c>
      <c r="F79" s="50">
        <f t="shared" si="8"/>
        <v>0.07248145165999986</v>
      </c>
      <c r="G79" s="50">
        <f t="shared" si="9"/>
        <v>-0.34999999999999964</v>
      </c>
      <c r="H79" s="110">
        <f t="shared" si="10"/>
        <v>101.05388958460162</v>
      </c>
      <c r="I79" s="315">
        <f t="shared" si="11"/>
        <v>95.2054794520548</v>
      </c>
      <c r="J79" s="345"/>
    </row>
    <row r="80" spans="2:10" ht="12.75">
      <c r="B80" s="15" t="s">
        <v>56</v>
      </c>
      <c r="C80" s="72">
        <v>37.5</v>
      </c>
      <c r="D80" s="342">
        <v>35.35283744772</v>
      </c>
      <c r="E80" s="344">
        <f>'příjmy+výdaje SR leden-aktuální'!E75</f>
        <v>39.55</v>
      </c>
      <c r="F80" s="50">
        <f t="shared" si="8"/>
        <v>4.197162552279998</v>
      </c>
      <c r="G80" s="50">
        <f t="shared" si="9"/>
        <v>2.049999999999997</v>
      </c>
      <c r="H80" s="110">
        <f t="shared" si="10"/>
        <v>111.87220844292001</v>
      </c>
      <c r="I80" s="315">
        <f t="shared" si="11"/>
        <v>105.46666666666667</v>
      </c>
      <c r="J80" s="345"/>
    </row>
    <row r="81" spans="2:10" ht="12.75">
      <c r="B81" s="15" t="s">
        <v>98</v>
      </c>
      <c r="C81" s="72">
        <v>26.236608283999985</v>
      </c>
      <c r="D81" s="342">
        <v>20.836001333609943</v>
      </c>
      <c r="E81" s="344">
        <f>'příjmy+výdaje SR leden-aktuální'!E76</f>
        <v>28.300078830999922</v>
      </c>
      <c r="F81" s="50">
        <f t="shared" si="8"/>
        <v>7.4640774973899795</v>
      </c>
      <c r="G81" s="50">
        <f t="shared" si="9"/>
        <v>2.0634705469999375</v>
      </c>
      <c r="H81" s="110">
        <f t="shared" si="10"/>
        <v>135.82298435232818</v>
      </c>
      <c r="I81" s="315">
        <f t="shared" si="11"/>
        <v>107.86485251700127</v>
      </c>
      <c r="J81" s="345"/>
    </row>
    <row r="82" spans="2:13" ht="18" customHeight="1">
      <c r="B82" s="14" t="s">
        <v>57</v>
      </c>
      <c r="C82" s="46">
        <v>103.874268805</v>
      </c>
      <c r="D82" s="339">
        <v>81.64243712643</v>
      </c>
      <c r="E82" s="309">
        <f>'příjmy+výdaje SR leden-aktuální'!E77</f>
        <v>90.123540929</v>
      </c>
      <c r="F82" s="105">
        <f t="shared" si="8"/>
        <v>8.481103802570004</v>
      </c>
      <c r="G82" s="105">
        <f t="shared" si="9"/>
        <v>-13.750727876</v>
      </c>
      <c r="H82" s="112">
        <f t="shared" si="10"/>
        <v>110.38810709366298</v>
      </c>
      <c r="I82" s="310">
        <f t="shared" si="11"/>
        <v>86.76214231474994</v>
      </c>
      <c r="J82" s="341"/>
      <c r="K82" s="348">
        <v>81.74574</v>
      </c>
      <c r="L82" s="1">
        <f>E82/K82*100</f>
        <v>110.24860858682055</v>
      </c>
      <c r="M82" s="68">
        <f>E82-K82</f>
        <v>8.377800929000003</v>
      </c>
    </row>
    <row r="83" spans="2:10" ht="13.5" customHeight="1">
      <c r="B83" s="160" t="s">
        <v>58</v>
      </c>
      <c r="C83" s="73"/>
      <c r="D83" s="349"/>
      <c r="E83" s="350"/>
      <c r="F83" s="114"/>
      <c r="G83" s="76"/>
      <c r="H83" s="115"/>
      <c r="I83" s="307"/>
      <c r="J83" s="351"/>
    </row>
    <row r="84" spans="2:10" ht="13.5" customHeight="1">
      <c r="B84" s="160" t="s">
        <v>59</v>
      </c>
      <c r="C84" s="43">
        <v>15.773188679999999</v>
      </c>
      <c r="D84" s="342">
        <v>13.863645979180001</v>
      </c>
      <c r="E84" s="306">
        <f>'příjmy+výdaje SR leden-aktuální'!E79</f>
        <v>17.186356985</v>
      </c>
      <c r="F84" s="50">
        <f aca="true" t="shared" si="12" ref="F84:F91">E84-D84</f>
        <v>3.3227110058199987</v>
      </c>
      <c r="G84" s="50">
        <f aca="true" t="shared" si="13" ref="G84:G91">E84-C84</f>
        <v>1.413168305000001</v>
      </c>
      <c r="H84" s="117">
        <f aca="true" t="shared" si="14" ref="H84:H90">E84/D84*100</f>
        <v>123.96707915659375</v>
      </c>
      <c r="I84" s="327">
        <f aca="true" t="shared" si="15" ref="I84:I91">E84/C84*100</f>
        <v>108.9593064133688</v>
      </c>
      <c r="J84" s="345"/>
    </row>
    <row r="85" spans="2:10" ht="13.5" customHeight="1">
      <c r="B85" s="160" t="s">
        <v>60</v>
      </c>
      <c r="C85" s="43">
        <v>5.195905761</v>
      </c>
      <c r="D85" s="342">
        <v>7.17188996556</v>
      </c>
      <c r="E85" s="306">
        <f>'příjmy+výdaje SR leden-aktuální'!E80</f>
        <v>4.601283237</v>
      </c>
      <c r="F85" s="50">
        <f t="shared" si="12"/>
        <v>-2.5706067285600005</v>
      </c>
      <c r="G85" s="50">
        <f t="shared" si="13"/>
        <v>-0.594622524</v>
      </c>
      <c r="H85" s="117">
        <f t="shared" si="14"/>
        <v>64.15719230350349</v>
      </c>
      <c r="I85" s="327">
        <f t="shared" si="15"/>
        <v>88.55594093982259</v>
      </c>
      <c r="J85" s="345"/>
    </row>
    <row r="86" spans="2:10" ht="13.5" customHeight="1">
      <c r="B86" s="15" t="s">
        <v>61</v>
      </c>
      <c r="C86" s="43">
        <v>38.67599665</v>
      </c>
      <c r="D86" s="342">
        <v>35.53395115165</v>
      </c>
      <c r="E86" s="306">
        <f>'příjmy+výdaje SR leden-aktuální'!E81</f>
        <v>40.604704276</v>
      </c>
      <c r="F86" s="50">
        <f t="shared" si="12"/>
        <v>5.070753124349999</v>
      </c>
      <c r="G86" s="50">
        <f t="shared" si="13"/>
        <v>1.9287076259999978</v>
      </c>
      <c r="H86" s="117">
        <f t="shared" si="14"/>
        <v>114.27016405439771</v>
      </c>
      <c r="I86" s="327">
        <f t="shared" si="15"/>
        <v>104.98683367736821</v>
      </c>
      <c r="J86" s="345"/>
    </row>
    <row r="87" spans="2:10" ht="13.5" customHeight="1">
      <c r="B87" s="15" t="s">
        <v>62</v>
      </c>
      <c r="C87" s="43">
        <v>33.526438612</v>
      </c>
      <c r="D87" s="342">
        <v>31.79390402989</v>
      </c>
      <c r="E87" s="306">
        <f>'příjmy+výdaje SR leden-aktuální'!E82</f>
        <v>35.923831666</v>
      </c>
      <c r="F87" s="50">
        <f t="shared" si="12"/>
        <v>4.129927636109997</v>
      </c>
      <c r="G87" s="50">
        <f t="shared" si="13"/>
        <v>2.3973930539999984</v>
      </c>
      <c r="H87" s="117">
        <f t="shared" si="14"/>
        <v>112.9896839099325</v>
      </c>
      <c r="I87" s="327">
        <f t="shared" si="15"/>
        <v>107.15075371334524</v>
      </c>
      <c r="J87" s="345"/>
    </row>
    <row r="88" spans="2:10" ht="13.5" customHeight="1">
      <c r="B88" s="15" t="s">
        <v>63</v>
      </c>
      <c r="C88" s="43">
        <v>5.923533129</v>
      </c>
      <c r="D88" s="342">
        <v>12.15230624482</v>
      </c>
      <c r="E88" s="306">
        <f>'příjmy+výdaje SR leden-aktuální'!E83</f>
        <v>4.963524152</v>
      </c>
      <c r="F88" s="49">
        <f t="shared" si="12"/>
        <v>-7.18878209282</v>
      </c>
      <c r="G88" s="49">
        <f t="shared" si="13"/>
        <v>-0.9600089770000002</v>
      </c>
      <c r="H88" s="33">
        <f t="shared" si="14"/>
        <v>40.844297798335475</v>
      </c>
      <c r="I88" s="327">
        <f t="shared" si="15"/>
        <v>83.79330450099015</v>
      </c>
      <c r="J88" s="345"/>
    </row>
    <row r="89" spans="2:10" ht="13.5" customHeight="1">
      <c r="B89" s="15" t="s">
        <v>64</v>
      </c>
      <c r="C89" s="43">
        <v>10.556564535</v>
      </c>
      <c r="D89" s="342">
        <v>9.68437320567</v>
      </c>
      <c r="E89" s="306">
        <f>'příjmy+výdaje SR leden-aktuální'!E84</f>
        <v>10.227609139</v>
      </c>
      <c r="F89" s="49">
        <f t="shared" si="12"/>
        <v>0.543235933330001</v>
      </c>
      <c r="G89" s="49">
        <f t="shared" si="13"/>
        <v>-0.32895539599999957</v>
      </c>
      <c r="H89" s="33">
        <f t="shared" si="14"/>
        <v>105.60940725634104</v>
      </c>
      <c r="I89" s="327">
        <f t="shared" si="15"/>
        <v>96.88387832131033</v>
      </c>
      <c r="J89" s="345"/>
    </row>
    <row r="90" spans="2:10" ht="13.5" customHeight="1" thickBot="1">
      <c r="B90" s="160" t="s">
        <v>97</v>
      </c>
      <c r="C90" s="43">
        <v>27.74908004999999</v>
      </c>
      <c r="D90" s="342">
        <v>3.2362705795499913</v>
      </c>
      <c r="E90" s="306">
        <f>'příjmy+výdaje SR leden-aktuální'!E85</f>
        <v>12.540063139999996</v>
      </c>
      <c r="F90" s="49">
        <f t="shared" si="12"/>
        <v>9.303792560450004</v>
      </c>
      <c r="G90" s="49">
        <f t="shared" si="13"/>
        <v>-15.209016909999994</v>
      </c>
      <c r="H90" s="33">
        <f t="shared" si="14"/>
        <v>387.485002621249</v>
      </c>
      <c r="I90" s="327">
        <f t="shared" si="15"/>
        <v>45.190914860617156</v>
      </c>
      <c r="J90" s="345"/>
    </row>
    <row r="91" spans="2:10" ht="15.75" customHeight="1" thickBot="1">
      <c r="B91" s="158" t="s">
        <v>65</v>
      </c>
      <c r="C91" s="352">
        <v>-60</v>
      </c>
      <c r="D91" s="353">
        <v>-6.151124765789973</v>
      </c>
      <c r="E91" s="354">
        <f>'příjmy+výdaje SR leden-aktuální'!E86</f>
        <v>-50</v>
      </c>
      <c r="F91" s="126">
        <f t="shared" si="12"/>
        <v>-43.84887523421003</v>
      </c>
      <c r="G91" s="77">
        <f t="shared" si="13"/>
        <v>10</v>
      </c>
      <c r="H91" s="355">
        <f>E91/D91*100</f>
        <v>812.8594672323904</v>
      </c>
      <c r="I91" s="356">
        <f t="shared" si="15"/>
        <v>83.33333333333334</v>
      </c>
      <c r="J91" s="357"/>
    </row>
    <row r="92" spans="2:11" ht="12.75" customHeight="1">
      <c r="B92" s="120" t="s">
        <v>123</v>
      </c>
      <c r="C92" s="121"/>
      <c r="D92" s="122"/>
      <c r="E92" s="69"/>
      <c r="F92" s="69"/>
      <c r="G92" s="69"/>
      <c r="H92" s="70"/>
      <c r="I92" s="70"/>
      <c r="K92" s="8"/>
    </row>
    <row r="93" spans="2:11" ht="12.75" customHeight="1">
      <c r="B93" s="120" t="s">
        <v>96</v>
      </c>
      <c r="C93" s="121"/>
      <c r="D93" s="122"/>
      <c r="E93" s="69"/>
      <c r="F93" s="69"/>
      <c r="G93" s="69"/>
      <c r="H93" s="70"/>
      <c r="I93" s="70"/>
      <c r="K93" s="8"/>
    </row>
    <row r="94" spans="3:11" ht="12.75" customHeight="1">
      <c r="C94" s="121"/>
      <c r="D94" s="122"/>
      <c r="E94" s="69"/>
      <c r="F94" s="69"/>
      <c r="G94" s="69"/>
      <c r="H94" s="70"/>
      <c r="I94" s="70"/>
      <c r="K94" s="8"/>
    </row>
    <row r="95" spans="2:11" ht="12.75" customHeight="1">
      <c r="B95" s="71"/>
      <c r="C95" s="358"/>
      <c r="D95" s="122"/>
      <c r="E95" s="69"/>
      <c r="F95" s="69"/>
      <c r="G95" s="69"/>
      <c r="H95" s="70"/>
      <c r="I95" s="70"/>
      <c r="K95" s="8"/>
    </row>
    <row r="96" spans="2:7" ht="12.75" customHeight="1">
      <c r="B96" s="19"/>
      <c r="C96" s="358"/>
      <c r="D96" s="19"/>
      <c r="E96" s="22"/>
      <c r="F96" s="23"/>
      <c r="G96" s="23"/>
    </row>
    <row r="97" spans="2:9" ht="12.75" customHeight="1">
      <c r="B97" s="19"/>
      <c r="C97" s="359"/>
      <c r="D97" s="19"/>
      <c r="E97" s="22"/>
      <c r="F97" s="23"/>
      <c r="G97" s="23"/>
      <c r="H97" s="8"/>
      <c r="I97" s="8"/>
    </row>
    <row r="98" spans="2:9" ht="12.75">
      <c r="B98" s="19"/>
      <c r="C98" s="360"/>
      <c r="D98" s="8"/>
      <c r="E98" s="23"/>
      <c r="F98" s="23"/>
      <c r="G98" s="8"/>
      <c r="H98" s="8"/>
      <c r="I98" s="8"/>
    </row>
    <row r="99" ht="12.75">
      <c r="C99" s="360"/>
    </row>
    <row r="100" spans="2:7" ht="12.75">
      <c r="B100" s="8"/>
      <c r="C100" s="8"/>
      <c r="D100" s="8"/>
      <c r="G100" s="24"/>
    </row>
    <row r="104" ht="12.75">
      <c r="G104" s="68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04 duben 2017.xls</vt:lpwstr>
  </property>
</Properties>
</file>