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40" windowWidth="11940" windowHeight="11640" tabRatio="601" activeTab="0"/>
  </bookViews>
  <sheets>
    <sheet name="List7" sheetId="1" r:id="rId1"/>
  </sheets>
  <definedNames/>
  <calcPr fullCalcOnLoad="1"/>
</workbook>
</file>

<file path=xl/sharedStrings.xml><?xml version="1.0" encoding="utf-8"?>
<sst xmlns="http://schemas.openxmlformats.org/spreadsheetml/2006/main" count="45" uniqueCount="34">
  <si>
    <t>%</t>
  </si>
  <si>
    <t>schválený</t>
  </si>
  <si>
    <t>po změnách</t>
  </si>
  <si>
    <t>plnění</t>
  </si>
  <si>
    <t>Rozpočet</t>
  </si>
  <si>
    <t>Skutečnost</t>
  </si>
  <si>
    <t>skutečnost</t>
  </si>
  <si>
    <t xml:space="preserve">  (v tis.Kč)</t>
  </si>
  <si>
    <t xml:space="preserve">Evidenční </t>
  </si>
  <si>
    <t xml:space="preserve">           Kapitálové výdaje celkem</t>
  </si>
  <si>
    <t>číslo</t>
  </si>
  <si>
    <t>Název  programu</t>
  </si>
  <si>
    <t>rozpočet</t>
  </si>
  <si>
    <t>programu</t>
  </si>
  <si>
    <t>Celkem za všechny  programy</t>
  </si>
  <si>
    <t>Datum:</t>
  </si>
  <si>
    <t xml:space="preserve">Běžné výdaje účelově určené na financování programů reprodukce majetku </t>
  </si>
  <si>
    <t>Výdaje účelově určené na financování programů reprodukce majetku celkem</t>
  </si>
  <si>
    <t xml:space="preserve">         List</t>
  </si>
  <si>
    <t xml:space="preserve">      Tabulka č. 7</t>
  </si>
  <si>
    <t>Výdaje účelově určené na financování programů reprodukce majetku vedených v ISPROFIN</t>
  </si>
  <si>
    <t>Kapitola: 312 - MF</t>
  </si>
  <si>
    <t>Rozvoj a obnova mat. tech. základny syst. řízení Ministerstva financí</t>
  </si>
  <si>
    <t>Rozvoj a obnova mat. tech. základny územních finančních orgánů</t>
  </si>
  <si>
    <t>Rozvoj a obnova mat. tech. základny celní správy</t>
  </si>
  <si>
    <t>ve věcech majetkových</t>
  </si>
  <si>
    <t>Výstavba, obnova a provozování centrálně řízených ICT resortu MF</t>
  </si>
  <si>
    <t>Období: rok 2006</t>
  </si>
  <si>
    <t xml:space="preserve">Rozvoj a obnova mat. tech. základny Úřadu pro zastupování státu </t>
  </si>
  <si>
    <t xml:space="preserve"> 010</t>
  </si>
  <si>
    <t>Vypracoval : Ing. Dobrovský; 2831</t>
  </si>
  <si>
    <t>Kontroloval: Ing. Salinger; 2667</t>
  </si>
  <si>
    <t xml:space="preserve">(příjmení, telefon, podpis) </t>
  </si>
  <si>
    <t>Poznámka:   Skutečnost je uvedena bez převodu do rezervního fondu k 31. 12. 2006.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</si>
</sst>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"/>
    <numFmt numFmtId="165" formatCode="_-* #,##0\ _K_č_-;\-* #,##0\ _K_č_-;_-* &quot;-&quot;??\ _K_č_-;_-@_-"/>
    <numFmt numFmtId="166" formatCode="_-* #,##0.0\ _K_č_-;\-* #,##0.0\ _K_č_-;_-* &quot;-&quot;??\ _K_č_-;_-@_-"/>
    <numFmt numFmtId="167" formatCode="0.0"/>
    <numFmt numFmtId="168" formatCode="#,##0.00&quot; &quot;;\-#,##0.00&quot; &quot;;&quot; &quot;;&quot; &quot;\ "/>
    <numFmt numFmtId="169" formatCode="#,##0.00&quot; &quot;"/>
    <numFmt numFmtId="170" formatCode="#,##0.00&quot; &quot;;\-#,##0.00&quot; &quot;;&quot; 0,00&quot;;&quot; 0,00&quot;\ "/>
    <numFmt numFmtId="171" formatCode="\k\ dd/mm/yyyy"/>
    <numFmt numFmtId="172" formatCode="0.00;[Red]0.00"/>
    <numFmt numFmtId="173" formatCode="#,##0.00,;\-#,##0.00,;0.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#,##0.0"/>
  </numFmts>
  <fonts count="1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sz val="12"/>
      <name val="Times New Roman CE"/>
      <family val="1"/>
    </font>
    <font>
      <sz val="16"/>
      <name val="Times New Roman CE"/>
      <family val="1"/>
    </font>
    <font>
      <sz val="18"/>
      <name val="Times New Roman CE"/>
      <family val="1"/>
    </font>
    <font>
      <sz val="22"/>
      <name val="Times New Roman CE"/>
      <family val="1"/>
    </font>
    <font>
      <b/>
      <sz val="18"/>
      <name val="Times New Roman CE"/>
      <family val="1"/>
    </font>
    <font>
      <sz val="12"/>
      <name val="Arial CE"/>
      <family val="2"/>
    </font>
    <font>
      <sz val="14"/>
      <name val="Arial CE"/>
      <family val="2"/>
    </font>
    <font>
      <b/>
      <sz val="14"/>
      <name val="Times New Roman CE"/>
      <family val="1"/>
    </font>
    <font>
      <sz val="14"/>
      <name val="Times New Roman CE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0" fillId="0" borderId="3" xfId="0" applyFont="1" applyBorder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3" xfId="0" applyFont="1" applyBorder="1" applyAlignment="1">
      <alignment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0" fillId="0" borderId="0" xfId="0" applyFont="1" applyBorder="1" applyAlignment="1">
      <alignment horizontal="centerContinuous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4" xfId="0" applyFont="1" applyBorder="1" applyAlignment="1">
      <alignment horizontal="centerContinuous"/>
    </xf>
    <xf numFmtId="0" fontId="0" fillId="0" borderId="4" xfId="0" applyFont="1" applyBorder="1" applyAlignment="1">
      <alignment/>
    </xf>
    <xf numFmtId="0" fontId="0" fillId="0" borderId="1" xfId="0" applyFont="1" applyBorder="1" applyAlignment="1">
      <alignment/>
    </xf>
    <xf numFmtId="0" fontId="10" fillId="0" borderId="5" xfId="0" applyFont="1" applyBorder="1" applyAlignment="1">
      <alignment/>
    </xf>
    <xf numFmtId="3" fontId="10" fillId="0" borderId="5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10" fillId="0" borderId="2" xfId="0" applyNumberFormat="1" applyFont="1" applyBorder="1" applyAlignment="1">
      <alignment/>
    </xf>
    <xf numFmtId="3" fontId="10" fillId="0" borderId="6" xfId="0" applyNumberFormat="1" applyFont="1" applyBorder="1" applyAlignment="1">
      <alignment/>
    </xf>
    <xf numFmtId="3" fontId="10" fillId="0" borderId="7" xfId="0" applyNumberFormat="1" applyFont="1" applyBorder="1" applyAlignment="1">
      <alignment/>
    </xf>
    <xf numFmtId="0" fontId="10" fillId="0" borderId="8" xfId="0" applyFont="1" applyBorder="1" applyAlignment="1">
      <alignment/>
    </xf>
    <xf numFmtId="0" fontId="10" fillId="0" borderId="3" xfId="0" applyFont="1" applyBorder="1" applyAlignment="1">
      <alignment/>
    </xf>
    <xf numFmtId="3" fontId="10" fillId="0" borderId="8" xfId="0" applyNumberFormat="1" applyFont="1" applyBorder="1" applyAlignment="1">
      <alignment/>
    </xf>
    <xf numFmtId="3" fontId="10" fillId="0" borderId="3" xfId="0" applyNumberFormat="1" applyFont="1" applyBorder="1" applyAlignment="1">
      <alignment/>
    </xf>
    <xf numFmtId="3" fontId="10" fillId="0" borderId="9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3" fontId="10" fillId="0" borderId="11" xfId="0" applyNumberFormat="1" applyFont="1" applyBorder="1" applyAlignment="1">
      <alignment/>
    </xf>
    <xf numFmtId="0" fontId="4" fillId="0" borderId="8" xfId="0" applyFont="1" applyBorder="1" applyAlignment="1">
      <alignment/>
    </xf>
    <xf numFmtId="0" fontId="0" fillId="0" borderId="12" xfId="0" applyFont="1" applyBorder="1" applyAlignment="1">
      <alignment horizontal="centerContinuous"/>
    </xf>
    <xf numFmtId="0" fontId="0" fillId="0" borderId="12" xfId="0" applyFont="1" applyBorder="1" applyAlignment="1">
      <alignment/>
    </xf>
    <xf numFmtId="0" fontId="0" fillId="0" borderId="4" xfId="0" applyFont="1" applyBorder="1" applyAlignment="1">
      <alignment horizontal="left"/>
    </xf>
    <xf numFmtId="0" fontId="0" fillId="0" borderId="12" xfId="0" applyFont="1" applyBorder="1" applyAlignment="1">
      <alignment horizontal="centerContinuous" wrapText="1"/>
    </xf>
    <xf numFmtId="0" fontId="0" fillId="0" borderId="5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0" borderId="14" xfId="0" applyFont="1" applyBorder="1" applyAlignment="1">
      <alignment horizontal="centerContinuous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8" xfId="0" applyFont="1" applyBorder="1" applyAlignment="1">
      <alignment horizontal="centerContinuous"/>
    </xf>
    <xf numFmtId="0" fontId="0" fillId="0" borderId="8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vertical="top"/>
    </xf>
    <xf numFmtId="0" fontId="0" fillId="0" borderId="9" xfId="0" applyFont="1" applyBorder="1" applyAlignment="1">
      <alignment horizontal="center" vertical="top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7" xfId="0" applyFont="1" applyBorder="1" applyAlignment="1">
      <alignment horizontal="center" vertical="top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Continuous"/>
    </xf>
    <xf numFmtId="0" fontId="13" fillId="0" borderId="0" xfId="0" applyFont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 horizontal="centerContinuous"/>
    </xf>
    <xf numFmtId="177" fontId="10" fillId="0" borderId="2" xfId="0" applyNumberFormat="1" applyFont="1" applyBorder="1" applyAlignment="1">
      <alignment/>
    </xf>
    <xf numFmtId="177" fontId="10" fillId="0" borderId="0" xfId="0" applyNumberFormat="1" applyFont="1" applyBorder="1" applyAlignment="1">
      <alignment/>
    </xf>
    <xf numFmtId="177" fontId="10" fillId="0" borderId="9" xfId="0" applyNumberFormat="1" applyFont="1" applyBorder="1" applyAlignment="1">
      <alignment/>
    </xf>
    <xf numFmtId="177" fontId="10" fillId="0" borderId="3" xfId="0" applyNumberFormat="1" applyFont="1" applyBorder="1" applyAlignment="1">
      <alignment/>
    </xf>
    <xf numFmtId="14" fontId="10" fillId="0" borderId="0" xfId="0" applyNumberFormat="1" applyFont="1" applyAlignment="1">
      <alignment/>
    </xf>
    <xf numFmtId="49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zoomScale="75" zoomScaleNormal="75" workbookViewId="0" topLeftCell="A1">
      <selection activeCell="I19" sqref="I19"/>
    </sheetView>
  </sheetViews>
  <sheetFormatPr defaultColWidth="9.125" defaultRowHeight="12.75"/>
  <cols>
    <col min="1" max="1" width="8.00390625" style="5" customWidth="1"/>
    <col min="2" max="2" width="6.375" style="5" customWidth="1"/>
    <col min="3" max="3" width="8.125" style="5" customWidth="1"/>
    <col min="4" max="4" width="7.75390625" style="5" customWidth="1"/>
    <col min="5" max="5" width="8.25390625" style="5" customWidth="1"/>
    <col min="6" max="6" width="45.875" style="5" customWidth="1"/>
    <col min="7" max="7" width="11.875" style="5" customWidth="1"/>
    <col min="8" max="8" width="13.875" style="5" customWidth="1"/>
    <col min="9" max="9" width="11.875" style="5" customWidth="1"/>
    <col min="10" max="10" width="15.875" style="5" customWidth="1"/>
    <col min="11" max="11" width="11.375" style="5" customWidth="1"/>
    <col min="12" max="12" width="12.875" style="5" customWidth="1"/>
    <col min="13" max="13" width="12.375" style="5" customWidth="1"/>
    <col min="14" max="14" width="8.125" style="5" customWidth="1"/>
    <col min="15" max="15" width="12.125" style="5" customWidth="1"/>
    <col min="16" max="16" width="13.00390625" style="5" customWidth="1"/>
    <col min="17" max="17" width="12.25390625" style="5" customWidth="1"/>
    <col min="18" max="18" width="9.625" style="5" customWidth="1"/>
    <col min="19" max="16384" width="7.875" style="5" customWidth="1"/>
  </cols>
  <sheetData>
    <row r="1" spans="17:18" ht="18.75">
      <c r="Q1" s="56" t="s">
        <v>19</v>
      </c>
      <c r="R1" s="55"/>
    </row>
    <row r="2" spans="1:18" s="12" customFormat="1" ht="21" customHeight="1">
      <c r="A2" s="67" t="s">
        <v>20</v>
      </c>
      <c r="B2" s="67"/>
      <c r="C2" s="67"/>
      <c r="D2" s="67"/>
      <c r="E2" s="67"/>
      <c r="F2" s="67"/>
      <c r="G2" s="67"/>
      <c r="H2" s="67"/>
      <c r="I2" s="67"/>
      <c r="J2" s="67"/>
      <c r="K2" s="10"/>
      <c r="L2" s="10"/>
      <c r="Q2" s="53" t="s">
        <v>18</v>
      </c>
      <c r="R2" s="57"/>
    </row>
    <row r="3" spans="1:18" ht="27.75">
      <c r="A3" s="52" t="s">
        <v>27</v>
      </c>
      <c r="B3" s="54"/>
      <c r="C3" s="6"/>
      <c r="D3" s="6"/>
      <c r="E3" s="6"/>
      <c r="F3" s="11"/>
      <c r="G3" s="11"/>
      <c r="H3" s="11"/>
      <c r="I3" s="6"/>
      <c r="J3" s="6"/>
      <c r="K3" s="6"/>
      <c r="L3" s="6"/>
      <c r="R3" s="8"/>
    </row>
    <row r="4" spans="1:18" ht="31.5" customHeight="1" thickBot="1">
      <c r="A4" s="52" t="s">
        <v>21</v>
      </c>
      <c r="B4" s="52"/>
      <c r="G4" s="7"/>
      <c r="Q4" s="16" t="s">
        <v>7</v>
      </c>
      <c r="R4" s="9"/>
    </row>
    <row r="5" spans="1:18" s="1" customFormat="1" ht="30" customHeight="1" thickBot="1">
      <c r="A5" s="35" t="s">
        <v>8</v>
      </c>
      <c r="B5" s="18"/>
      <c r="C5" s="36"/>
      <c r="D5" s="19"/>
      <c r="E5" s="19"/>
      <c r="F5" s="20"/>
      <c r="G5" s="37" t="s">
        <v>9</v>
      </c>
      <c r="H5" s="37"/>
      <c r="I5" s="18"/>
      <c r="J5" s="2"/>
      <c r="K5" s="38" t="s">
        <v>16</v>
      </c>
      <c r="L5" s="18"/>
      <c r="M5" s="18"/>
      <c r="N5" s="2"/>
      <c r="O5" s="38" t="s">
        <v>17</v>
      </c>
      <c r="P5" s="18"/>
      <c r="Q5" s="18"/>
      <c r="R5" s="2"/>
    </row>
    <row r="6" spans="1:18" s="1" customFormat="1" ht="13.5" thickBot="1">
      <c r="A6" s="39" t="s">
        <v>10</v>
      </c>
      <c r="B6" s="13"/>
      <c r="C6" s="39" t="s">
        <v>11</v>
      </c>
      <c r="D6" s="13"/>
      <c r="E6" s="13"/>
      <c r="F6" s="3"/>
      <c r="G6" s="40" t="s">
        <v>4</v>
      </c>
      <c r="H6" s="41"/>
      <c r="I6" s="42" t="s">
        <v>5</v>
      </c>
      <c r="J6" s="43" t="s">
        <v>0</v>
      </c>
      <c r="K6" s="40" t="s">
        <v>12</v>
      </c>
      <c r="L6" s="41"/>
      <c r="M6" s="42" t="s">
        <v>6</v>
      </c>
      <c r="N6" s="43" t="s">
        <v>0</v>
      </c>
      <c r="O6" s="40" t="s">
        <v>4</v>
      </c>
      <c r="P6" s="41"/>
      <c r="Q6" s="42" t="s">
        <v>5</v>
      </c>
      <c r="R6" s="43" t="s">
        <v>0</v>
      </c>
    </row>
    <row r="7" spans="1:18" s="1" customFormat="1" ht="13.5" thickBot="1">
      <c r="A7" s="44" t="s">
        <v>13</v>
      </c>
      <c r="B7" s="4"/>
      <c r="C7" s="45"/>
      <c r="D7" s="46"/>
      <c r="E7" s="47"/>
      <c r="F7" s="48"/>
      <c r="G7" s="49" t="s">
        <v>1</v>
      </c>
      <c r="H7" s="50" t="s">
        <v>2</v>
      </c>
      <c r="I7" s="47"/>
      <c r="J7" s="51" t="s">
        <v>3</v>
      </c>
      <c r="K7" s="49" t="s">
        <v>1</v>
      </c>
      <c r="L7" s="50" t="s">
        <v>2</v>
      </c>
      <c r="M7" s="47"/>
      <c r="N7" s="51" t="s">
        <v>3</v>
      </c>
      <c r="O7" s="49" t="s">
        <v>1</v>
      </c>
      <c r="P7" s="50" t="s">
        <v>2</v>
      </c>
      <c r="Q7" s="47"/>
      <c r="R7" s="51" t="s">
        <v>3</v>
      </c>
    </row>
    <row r="8" spans="1:18" s="14" customFormat="1" ht="15">
      <c r="A8" s="21">
        <v>212</v>
      </c>
      <c r="B8" s="63" t="s">
        <v>29</v>
      </c>
      <c r="C8" s="22" t="s">
        <v>22</v>
      </c>
      <c r="D8" s="23"/>
      <c r="E8" s="23"/>
      <c r="F8" s="24"/>
      <c r="G8" s="25">
        <v>191183</v>
      </c>
      <c r="H8" s="25">
        <v>196647</v>
      </c>
      <c r="I8" s="25">
        <f>140384+63104</f>
        <v>203488</v>
      </c>
      <c r="J8" s="59">
        <f>I8/H8*100</f>
        <v>103.47882245851703</v>
      </c>
      <c r="K8" s="26">
        <v>312116</v>
      </c>
      <c r="L8" s="25">
        <v>356100</v>
      </c>
      <c r="M8" s="25">
        <f>284230+69880</f>
        <v>354110</v>
      </c>
      <c r="N8" s="58">
        <f>M8/L8*100</f>
        <v>99.44116821117663</v>
      </c>
      <c r="O8" s="26">
        <f aca="true" t="shared" si="0" ref="O8:Q11">G8+K8</f>
        <v>503299</v>
      </c>
      <c r="P8" s="25">
        <f t="shared" si="0"/>
        <v>552747</v>
      </c>
      <c r="Q8" s="25">
        <f t="shared" si="0"/>
        <v>557598</v>
      </c>
      <c r="R8" s="58">
        <f>Q8/P8*100</f>
        <v>100.87761670348279</v>
      </c>
    </row>
    <row r="9" spans="1:18" s="14" customFormat="1" ht="15">
      <c r="A9" s="21">
        <v>212</v>
      </c>
      <c r="B9" s="64">
        <v>110</v>
      </c>
      <c r="C9" s="22" t="s">
        <v>23</v>
      </c>
      <c r="D9" s="23"/>
      <c r="E9" s="23"/>
      <c r="F9" s="24"/>
      <c r="G9" s="25">
        <f>395526+13679+113273+87776</f>
        <v>610254</v>
      </c>
      <c r="H9" s="25">
        <f>267859+54000+239951</f>
        <v>561810</v>
      </c>
      <c r="I9" s="25">
        <f>206960+41999+61528+18423+108718+42954</f>
        <v>480582</v>
      </c>
      <c r="J9" s="59">
        <f>I9/H9*100</f>
        <v>85.54173119026005</v>
      </c>
      <c r="K9" s="26">
        <f>151313+29141+853744</f>
        <v>1034198</v>
      </c>
      <c r="L9" s="25">
        <f>249276+965312</f>
        <v>1214588</v>
      </c>
      <c r="M9" s="25">
        <f>225658+32355+941185+18507</f>
        <v>1217705</v>
      </c>
      <c r="N9" s="58">
        <f>M9/L9*100</f>
        <v>100.25663023181524</v>
      </c>
      <c r="O9" s="26">
        <f t="shared" si="0"/>
        <v>1644452</v>
      </c>
      <c r="P9" s="25">
        <f t="shared" si="0"/>
        <v>1776398</v>
      </c>
      <c r="Q9" s="25">
        <f t="shared" si="0"/>
        <v>1698287</v>
      </c>
      <c r="R9" s="58">
        <f>Q9/P9*100</f>
        <v>95.6028435069168</v>
      </c>
    </row>
    <row r="10" spans="1:18" s="14" customFormat="1" ht="15">
      <c r="A10" s="21">
        <v>212</v>
      </c>
      <c r="B10" s="64">
        <v>210</v>
      </c>
      <c r="C10" s="22" t="s">
        <v>24</v>
      </c>
      <c r="D10" s="23"/>
      <c r="E10" s="23"/>
      <c r="F10" s="24"/>
      <c r="G10" s="25">
        <f>378681</f>
        <v>378681</v>
      </c>
      <c r="H10" s="25">
        <v>315053</v>
      </c>
      <c r="I10" s="25">
        <f>149767+107871</f>
        <v>257638</v>
      </c>
      <c r="J10" s="59">
        <f>I10/H10*100</f>
        <v>81.7760821195164</v>
      </c>
      <c r="K10" s="26">
        <v>213600</v>
      </c>
      <c r="L10" s="25">
        <v>287428</v>
      </c>
      <c r="M10" s="25">
        <f>276767+11584</f>
        <v>288351</v>
      </c>
      <c r="N10" s="58">
        <f>M10/L10*100</f>
        <v>100.32112389885468</v>
      </c>
      <c r="O10" s="26">
        <f t="shared" si="0"/>
        <v>592281</v>
      </c>
      <c r="P10" s="25">
        <f t="shared" si="0"/>
        <v>602481</v>
      </c>
      <c r="Q10" s="25">
        <f t="shared" si="0"/>
        <v>545989</v>
      </c>
      <c r="R10" s="58">
        <f>Q10/P10*100</f>
        <v>90.62343874744597</v>
      </c>
    </row>
    <row r="11" spans="1:18" s="14" customFormat="1" ht="15">
      <c r="A11" s="21">
        <v>212</v>
      </c>
      <c r="B11" s="64">
        <v>310</v>
      </c>
      <c r="C11" s="22" t="s">
        <v>28</v>
      </c>
      <c r="D11" s="23"/>
      <c r="E11" s="23"/>
      <c r="F11" s="24"/>
      <c r="G11" s="25">
        <v>43827</v>
      </c>
      <c r="H11" s="25">
        <v>262519</v>
      </c>
      <c r="I11" s="25">
        <f>133443+36436</f>
        <v>169879</v>
      </c>
      <c r="J11" s="59">
        <f>I11/H11*100</f>
        <v>64.71112567090383</v>
      </c>
      <c r="K11" s="26">
        <v>207773</v>
      </c>
      <c r="L11" s="25">
        <v>232740</v>
      </c>
      <c r="M11" s="25">
        <f>133736+70659</f>
        <v>204395</v>
      </c>
      <c r="N11" s="58">
        <f>M11/L11*100</f>
        <v>87.82117384205552</v>
      </c>
      <c r="O11" s="26">
        <f t="shared" si="0"/>
        <v>251600</v>
      </c>
      <c r="P11" s="25">
        <f t="shared" si="0"/>
        <v>495259</v>
      </c>
      <c r="Q11" s="25">
        <f t="shared" si="0"/>
        <v>374274</v>
      </c>
      <c r="R11" s="58">
        <f>Q11/P11*100</f>
        <v>75.57136770861307</v>
      </c>
    </row>
    <row r="12" spans="1:18" s="14" customFormat="1" ht="15">
      <c r="A12" s="21"/>
      <c r="B12" s="64"/>
      <c r="C12" s="22" t="s">
        <v>25</v>
      </c>
      <c r="D12" s="23"/>
      <c r="E12" s="23"/>
      <c r="F12" s="24"/>
      <c r="G12" s="25"/>
      <c r="H12" s="25"/>
      <c r="I12" s="25"/>
      <c r="J12" s="59"/>
      <c r="K12" s="26"/>
      <c r="L12" s="25"/>
      <c r="M12" s="25"/>
      <c r="N12" s="58"/>
      <c r="O12" s="26"/>
      <c r="P12" s="25"/>
      <c r="Q12" s="25"/>
      <c r="R12" s="58"/>
    </row>
    <row r="13" spans="1:18" s="14" customFormat="1" ht="15">
      <c r="A13" s="21">
        <v>212</v>
      </c>
      <c r="B13" s="64">
        <v>910</v>
      </c>
      <c r="C13" s="22" t="s">
        <v>26</v>
      </c>
      <c r="D13" s="23"/>
      <c r="E13" s="23"/>
      <c r="F13" s="24"/>
      <c r="G13" s="25">
        <v>33718</v>
      </c>
      <c r="H13" s="25">
        <v>34956</v>
      </c>
      <c r="I13" s="25">
        <f>34956+7211</f>
        <v>42167</v>
      </c>
      <c r="J13" s="59">
        <f>I13/H13*100</f>
        <v>120.6287904794599</v>
      </c>
      <c r="K13" s="26">
        <v>0</v>
      </c>
      <c r="L13" s="25">
        <v>5236</v>
      </c>
      <c r="M13" s="25">
        <v>3927</v>
      </c>
      <c r="N13" s="58">
        <v>0</v>
      </c>
      <c r="O13" s="26">
        <f>G13+K13</f>
        <v>33718</v>
      </c>
      <c r="P13" s="25">
        <f>H13+L13</f>
        <v>40192</v>
      </c>
      <c r="Q13" s="25">
        <f>I13+M13</f>
        <v>46094</v>
      </c>
      <c r="R13" s="58">
        <f>Q13/P13*100</f>
        <v>114.68451433121018</v>
      </c>
    </row>
    <row r="14" spans="1:18" s="14" customFormat="1" ht="15">
      <c r="A14" s="21"/>
      <c r="B14" s="15"/>
      <c r="C14" s="22"/>
      <c r="D14" s="23"/>
      <c r="E14" s="23"/>
      <c r="F14" s="24"/>
      <c r="G14" s="25"/>
      <c r="H14" s="25"/>
      <c r="I14" s="25"/>
      <c r="J14" s="59"/>
      <c r="K14" s="26"/>
      <c r="L14" s="25"/>
      <c r="M14" s="25"/>
      <c r="N14" s="58"/>
      <c r="O14" s="26"/>
      <c r="P14" s="25"/>
      <c r="Q14" s="25"/>
      <c r="R14" s="58"/>
    </row>
    <row r="15" spans="1:18" s="14" customFormat="1" ht="15">
      <c r="A15" s="21"/>
      <c r="B15" s="15"/>
      <c r="C15" s="22"/>
      <c r="D15" s="23"/>
      <c r="E15" s="23"/>
      <c r="F15" s="24"/>
      <c r="G15" s="25"/>
      <c r="H15" s="25"/>
      <c r="I15" s="25"/>
      <c r="J15" s="59"/>
      <c r="K15" s="26"/>
      <c r="L15" s="25"/>
      <c r="M15" s="25"/>
      <c r="N15" s="58"/>
      <c r="O15" s="26"/>
      <c r="P15" s="25"/>
      <c r="Q15" s="25"/>
      <c r="R15" s="58"/>
    </row>
    <row r="16" spans="1:18" s="14" customFormat="1" ht="15">
      <c r="A16" s="21"/>
      <c r="B16" s="15"/>
      <c r="C16" s="22"/>
      <c r="D16" s="23"/>
      <c r="E16" s="23"/>
      <c r="F16" s="24"/>
      <c r="G16" s="25"/>
      <c r="H16" s="25"/>
      <c r="I16" s="25"/>
      <c r="J16" s="23"/>
      <c r="K16" s="26"/>
      <c r="L16" s="25"/>
      <c r="M16" s="25"/>
      <c r="N16" s="58"/>
      <c r="O16" s="26"/>
      <c r="P16" s="25"/>
      <c r="Q16" s="25"/>
      <c r="R16" s="24"/>
    </row>
    <row r="17" spans="1:18" s="14" customFormat="1" ht="15">
      <c r="A17" s="21"/>
      <c r="B17" s="15"/>
      <c r="C17" s="22"/>
      <c r="D17" s="23"/>
      <c r="E17" s="23"/>
      <c r="F17" s="24"/>
      <c r="G17" s="25"/>
      <c r="H17" s="25"/>
      <c r="I17" s="25"/>
      <c r="J17" s="23"/>
      <c r="K17" s="26"/>
      <c r="L17" s="25"/>
      <c r="M17" s="25"/>
      <c r="N17" s="24"/>
      <c r="O17" s="26"/>
      <c r="P17" s="25"/>
      <c r="Q17" s="25"/>
      <c r="R17" s="24"/>
    </row>
    <row r="18" spans="1:18" s="14" customFormat="1" ht="15">
      <c r="A18" s="21"/>
      <c r="B18" s="15"/>
      <c r="C18" s="22"/>
      <c r="D18" s="23"/>
      <c r="E18" s="23"/>
      <c r="F18" s="24"/>
      <c r="G18" s="25"/>
      <c r="H18" s="25"/>
      <c r="I18" s="25"/>
      <c r="J18" s="23"/>
      <c r="K18" s="26"/>
      <c r="L18" s="25"/>
      <c r="M18" s="25"/>
      <c r="N18" s="24"/>
      <c r="O18" s="26"/>
      <c r="P18" s="25"/>
      <c r="Q18" s="25"/>
      <c r="R18" s="24"/>
    </row>
    <row r="19" spans="1:18" s="14" customFormat="1" ht="15">
      <c r="A19" s="21"/>
      <c r="B19" s="15"/>
      <c r="C19" s="22"/>
      <c r="D19" s="23"/>
      <c r="E19" s="23"/>
      <c r="F19" s="24"/>
      <c r="G19" s="25"/>
      <c r="H19" s="25"/>
      <c r="I19" s="25"/>
      <c r="J19" s="23"/>
      <c r="K19" s="26"/>
      <c r="L19" s="25"/>
      <c r="M19" s="25"/>
      <c r="N19" s="24"/>
      <c r="O19" s="26"/>
      <c r="P19" s="25"/>
      <c r="Q19" s="25"/>
      <c r="R19" s="24"/>
    </row>
    <row r="20" spans="1:18" s="14" customFormat="1" ht="15">
      <c r="A20" s="21"/>
      <c r="B20" s="15"/>
      <c r="C20" s="22"/>
      <c r="D20" s="23"/>
      <c r="E20" s="23"/>
      <c r="F20" s="24"/>
      <c r="G20" s="25"/>
      <c r="H20" s="25"/>
      <c r="I20" s="25"/>
      <c r="J20" s="23"/>
      <c r="K20" s="26"/>
      <c r="L20" s="25"/>
      <c r="M20" s="25"/>
      <c r="N20" s="24"/>
      <c r="O20" s="26"/>
      <c r="P20" s="25"/>
      <c r="Q20" s="25"/>
      <c r="R20" s="24"/>
    </row>
    <row r="21" spans="1:18" s="14" customFormat="1" ht="15">
      <c r="A21" s="21"/>
      <c r="B21" s="15"/>
      <c r="C21" s="22"/>
      <c r="D21" s="23"/>
      <c r="E21" s="23"/>
      <c r="F21" s="24"/>
      <c r="G21" s="25"/>
      <c r="H21" s="25"/>
      <c r="I21" s="25"/>
      <c r="J21" s="23"/>
      <c r="K21" s="26"/>
      <c r="L21" s="25"/>
      <c r="M21" s="25"/>
      <c r="N21" s="24"/>
      <c r="O21" s="26"/>
      <c r="P21" s="25"/>
      <c r="Q21" s="25"/>
      <c r="R21" s="24"/>
    </row>
    <row r="22" spans="1:18" s="14" customFormat="1" ht="15">
      <c r="A22" s="21"/>
      <c r="B22" s="15"/>
      <c r="C22" s="22"/>
      <c r="D22" s="23"/>
      <c r="E22" s="23"/>
      <c r="F22" s="24"/>
      <c r="G22" s="25"/>
      <c r="H22" s="25"/>
      <c r="I22" s="25"/>
      <c r="J22" s="23"/>
      <c r="K22" s="26"/>
      <c r="L22" s="25"/>
      <c r="M22" s="25"/>
      <c r="N22" s="24"/>
      <c r="O22" s="26"/>
      <c r="P22" s="25"/>
      <c r="Q22" s="25"/>
      <c r="R22" s="24"/>
    </row>
    <row r="23" spans="1:18" s="14" customFormat="1" ht="15">
      <c r="A23" s="21"/>
      <c r="B23" s="15"/>
      <c r="C23" s="22"/>
      <c r="D23" s="23"/>
      <c r="E23" s="23"/>
      <c r="F23" s="24"/>
      <c r="G23" s="25"/>
      <c r="H23" s="25"/>
      <c r="I23" s="25"/>
      <c r="J23" s="23"/>
      <c r="K23" s="26"/>
      <c r="L23" s="25"/>
      <c r="M23" s="25"/>
      <c r="N23" s="24"/>
      <c r="O23" s="26"/>
      <c r="P23" s="25"/>
      <c r="Q23" s="25"/>
      <c r="R23" s="24"/>
    </row>
    <row r="24" spans="1:18" s="14" customFormat="1" ht="15">
      <c r="A24" s="21"/>
      <c r="B24" s="15"/>
      <c r="C24" s="22"/>
      <c r="D24" s="23"/>
      <c r="E24" s="23"/>
      <c r="F24" s="24"/>
      <c r="G24" s="25"/>
      <c r="H24" s="25"/>
      <c r="I24" s="25"/>
      <c r="J24" s="23"/>
      <c r="K24" s="26"/>
      <c r="L24" s="25"/>
      <c r="M24" s="25"/>
      <c r="N24" s="24"/>
      <c r="O24" s="26"/>
      <c r="P24" s="25"/>
      <c r="Q24" s="25"/>
      <c r="R24" s="24"/>
    </row>
    <row r="25" spans="1:18" s="14" customFormat="1" ht="15">
      <c r="A25" s="21"/>
      <c r="B25" s="15"/>
      <c r="C25" s="22"/>
      <c r="D25" s="23"/>
      <c r="E25" s="23"/>
      <c r="F25" s="24"/>
      <c r="G25" s="25"/>
      <c r="H25" s="25"/>
      <c r="I25" s="25"/>
      <c r="J25" s="23"/>
      <c r="K25" s="26"/>
      <c r="L25" s="25"/>
      <c r="M25" s="25"/>
      <c r="N25" s="24"/>
      <c r="O25" s="26"/>
      <c r="P25" s="25"/>
      <c r="Q25" s="25"/>
      <c r="R25" s="24"/>
    </row>
    <row r="26" spans="1:18" s="14" customFormat="1" ht="15">
      <c r="A26" s="21"/>
      <c r="B26" s="15"/>
      <c r="C26" s="22"/>
      <c r="D26" s="23"/>
      <c r="E26" s="23"/>
      <c r="F26" s="24"/>
      <c r="G26" s="25"/>
      <c r="H26" s="25"/>
      <c r="I26" s="25"/>
      <c r="J26" s="23"/>
      <c r="K26" s="26"/>
      <c r="L26" s="25"/>
      <c r="M26" s="25"/>
      <c r="N26" s="24"/>
      <c r="O26" s="26"/>
      <c r="P26" s="25"/>
      <c r="Q26" s="25"/>
      <c r="R26" s="24"/>
    </row>
    <row r="27" spans="1:18" s="14" customFormat="1" ht="15">
      <c r="A27" s="21"/>
      <c r="B27" s="15"/>
      <c r="C27" s="22"/>
      <c r="D27" s="23"/>
      <c r="E27" s="23"/>
      <c r="F27" s="24"/>
      <c r="G27" s="25"/>
      <c r="H27" s="25"/>
      <c r="I27" s="25"/>
      <c r="J27" s="23"/>
      <c r="K27" s="26"/>
      <c r="L27" s="25"/>
      <c r="M27" s="25"/>
      <c r="N27" s="24"/>
      <c r="O27" s="26"/>
      <c r="P27" s="25"/>
      <c r="Q27" s="25"/>
      <c r="R27" s="24"/>
    </row>
    <row r="28" spans="1:18" s="14" customFormat="1" ht="15">
      <c r="A28" s="21"/>
      <c r="B28" s="15"/>
      <c r="C28" s="22"/>
      <c r="D28" s="23"/>
      <c r="E28" s="23"/>
      <c r="F28" s="24"/>
      <c r="G28" s="25"/>
      <c r="H28" s="25"/>
      <c r="I28" s="25"/>
      <c r="J28" s="23"/>
      <c r="K28" s="26"/>
      <c r="L28" s="25"/>
      <c r="M28" s="25"/>
      <c r="N28" s="24"/>
      <c r="O28" s="26"/>
      <c r="P28" s="25"/>
      <c r="Q28" s="25"/>
      <c r="R28" s="24"/>
    </row>
    <row r="29" spans="1:18" s="14" customFormat="1" ht="15">
      <c r="A29" s="21"/>
      <c r="B29" s="15"/>
      <c r="C29" s="22"/>
      <c r="D29" s="23"/>
      <c r="E29" s="23"/>
      <c r="F29" s="24"/>
      <c r="G29" s="25"/>
      <c r="H29" s="25"/>
      <c r="I29" s="25"/>
      <c r="J29" s="23"/>
      <c r="K29" s="26"/>
      <c r="L29" s="25"/>
      <c r="M29" s="25"/>
      <c r="N29" s="24"/>
      <c r="O29" s="26"/>
      <c r="P29" s="25"/>
      <c r="Q29" s="25"/>
      <c r="R29" s="24"/>
    </row>
    <row r="30" spans="1:18" s="14" customFormat="1" ht="15">
      <c r="A30" s="21"/>
      <c r="B30" s="15"/>
      <c r="C30" s="22"/>
      <c r="D30" s="23"/>
      <c r="E30" s="23"/>
      <c r="F30" s="24"/>
      <c r="G30" s="25"/>
      <c r="H30" s="25"/>
      <c r="I30" s="25"/>
      <c r="J30" s="23"/>
      <c r="K30" s="26"/>
      <c r="L30" s="25"/>
      <c r="M30" s="25"/>
      <c r="N30" s="24"/>
      <c r="O30" s="26"/>
      <c r="P30" s="25"/>
      <c r="Q30" s="25"/>
      <c r="R30" s="24"/>
    </row>
    <row r="31" spans="1:18" s="14" customFormat="1" ht="15">
      <c r="A31" s="21"/>
      <c r="B31" s="15"/>
      <c r="C31" s="22"/>
      <c r="D31" s="23"/>
      <c r="E31" s="23"/>
      <c r="F31" s="24"/>
      <c r="G31" s="25"/>
      <c r="H31" s="25"/>
      <c r="I31" s="25"/>
      <c r="J31" s="23"/>
      <c r="K31" s="26"/>
      <c r="L31" s="25"/>
      <c r="M31" s="25"/>
      <c r="N31" s="24"/>
      <c r="O31" s="26"/>
      <c r="P31" s="25"/>
      <c r="Q31" s="25"/>
      <c r="R31" s="24"/>
    </row>
    <row r="32" spans="1:18" s="14" customFormat="1" ht="15">
      <c r="A32" s="21"/>
      <c r="B32" s="15"/>
      <c r="C32" s="22"/>
      <c r="D32" s="23"/>
      <c r="E32" s="23"/>
      <c r="F32" s="24"/>
      <c r="G32" s="25"/>
      <c r="H32" s="25"/>
      <c r="I32" s="25"/>
      <c r="J32" s="23"/>
      <c r="K32" s="26"/>
      <c r="L32" s="25"/>
      <c r="M32" s="25"/>
      <c r="N32" s="24"/>
      <c r="O32" s="26"/>
      <c r="P32" s="25"/>
      <c r="Q32" s="25"/>
      <c r="R32" s="24"/>
    </row>
    <row r="33" spans="1:18" s="14" customFormat="1" ht="15">
      <c r="A33" s="21"/>
      <c r="B33" s="15"/>
      <c r="C33" s="22"/>
      <c r="D33" s="23"/>
      <c r="E33" s="23"/>
      <c r="F33" s="24"/>
      <c r="G33" s="25"/>
      <c r="H33" s="25"/>
      <c r="I33" s="25"/>
      <c r="J33" s="23"/>
      <c r="K33" s="26"/>
      <c r="L33" s="25"/>
      <c r="M33" s="25"/>
      <c r="N33" s="24"/>
      <c r="O33" s="26"/>
      <c r="P33" s="25"/>
      <c r="Q33" s="25"/>
      <c r="R33" s="24"/>
    </row>
    <row r="34" spans="1:18" s="14" customFormat="1" ht="15">
      <c r="A34" s="21"/>
      <c r="B34" s="15"/>
      <c r="C34" s="22"/>
      <c r="D34" s="23"/>
      <c r="E34" s="23"/>
      <c r="F34" s="24"/>
      <c r="G34" s="25"/>
      <c r="H34" s="25"/>
      <c r="I34" s="25"/>
      <c r="J34" s="23"/>
      <c r="K34" s="26"/>
      <c r="L34" s="25"/>
      <c r="M34" s="25"/>
      <c r="N34" s="24"/>
      <c r="O34" s="26"/>
      <c r="P34" s="25"/>
      <c r="Q34" s="25"/>
      <c r="R34" s="24"/>
    </row>
    <row r="35" spans="1:18" s="14" customFormat="1" ht="15">
      <c r="A35" s="21"/>
      <c r="B35" s="15"/>
      <c r="C35" s="22"/>
      <c r="D35" s="23"/>
      <c r="E35" s="23"/>
      <c r="F35" s="24"/>
      <c r="G35" s="25"/>
      <c r="H35" s="25"/>
      <c r="I35" s="25"/>
      <c r="J35" s="23"/>
      <c r="K35" s="26"/>
      <c r="L35" s="25"/>
      <c r="M35" s="25"/>
      <c r="N35" s="24"/>
      <c r="O35" s="26"/>
      <c r="P35" s="25"/>
      <c r="Q35" s="25"/>
      <c r="R35" s="24"/>
    </row>
    <row r="36" spans="1:18" s="14" customFormat="1" ht="15">
      <c r="A36" s="21"/>
      <c r="B36" s="15"/>
      <c r="C36" s="22"/>
      <c r="D36" s="23"/>
      <c r="E36" s="23"/>
      <c r="F36" s="24"/>
      <c r="G36" s="25"/>
      <c r="H36" s="25"/>
      <c r="I36" s="25"/>
      <c r="J36" s="23"/>
      <c r="K36" s="26"/>
      <c r="L36" s="25"/>
      <c r="M36" s="25"/>
      <c r="N36" s="24"/>
      <c r="O36" s="26"/>
      <c r="P36" s="25"/>
      <c r="Q36" s="25"/>
      <c r="R36" s="24"/>
    </row>
    <row r="37" spans="1:18" s="14" customFormat="1" ht="15.75" thickBot="1">
      <c r="A37" s="27"/>
      <c r="B37" s="28"/>
      <c r="C37" s="29"/>
      <c r="D37" s="30"/>
      <c r="E37" s="30"/>
      <c r="F37" s="31"/>
      <c r="G37" s="32"/>
      <c r="H37" s="32"/>
      <c r="I37" s="32"/>
      <c r="J37" s="30"/>
      <c r="K37" s="33"/>
      <c r="L37" s="32"/>
      <c r="M37" s="32"/>
      <c r="N37" s="31"/>
      <c r="O37" s="33"/>
      <c r="P37" s="32"/>
      <c r="Q37" s="32"/>
      <c r="R37" s="31"/>
    </row>
    <row r="38" spans="1:18" s="14" customFormat="1" ht="16.5" thickBot="1">
      <c r="A38" s="34" t="s">
        <v>14</v>
      </c>
      <c r="B38" s="28"/>
      <c r="C38" s="29"/>
      <c r="D38" s="30"/>
      <c r="E38" s="30"/>
      <c r="F38" s="31"/>
      <c r="G38" s="32">
        <f>SUM(G8:G37)</f>
        <v>1257663</v>
      </c>
      <c r="H38" s="32">
        <f>SUM(H8:H37)</f>
        <v>1370985</v>
      </c>
      <c r="I38" s="32">
        <f>SUM(I8:I37)</f>
        <v>1153754</v>
      </c>
      <c r="J38" s="61">
        <f>I38/H38*100</f>
        <v>84.15511475326134</v>
      </c>
      <c r="K38" s="33">
        <f>SUM(K8:K37)</f>
        <v>1767687</v>
      </c>
      <c r="L38" s="32">
        <f>SUM(L8:L37)</f>
        <v>2096092</v>
      </c>
      <c r="M38" s="32">
        <f>SUM(M8:M37)</f>
        <v>2068488</v>
      </c>
      <c r="N38" s="60">
        <f>M38/L38*100</f>
        <v>98.68307307122015</v>
      </c>
      <c r="O38" s="33">
        <f>SUM(O8:O37)</f>
        <v>3025350</v>
      </c>
      <c r="P38" s="32">
        <f>SUM(P8:P37)</f>
        <v>3467077</v>
      </c>
      <c r="Q38" s="32">
        <f>SUM(Q8:Q37)</f>
        <v>3222242</v>
      </c>
      <c r="R38" s="60">
        <f>Q38/P38*100</f>
        <v>92.93828778535925</v>
      </c>
    </row>
    <row r="39" spans="1:18" s="14" customFormat="1" ht="15">
      <c r="A39" s="15" t="s">
        <v>33</v>
      </c>
      <c r="B39" s="15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</row>
    <row r="40" spans="1:18" s="14" customFormat="1" ht="34.5" customHeight="1">
      <c r="A40" s="17"/>
      <c r="B40" s="15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</row>
    <row r="41" spans="1:18" s="14" customFormat="1" ht="15.75">
      <c r="A41" s="17"/>
      <c r="B41" s="15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</row>
    <row r="42" spans="1:16" s="14" customFormat="1" ht="15">
      <c r="A42" s="65" t="s">
        <v>30</v>
      </c>
      <c r="B42" s="65"/>
      <c r="C42" s="65"/>
      <c r="D42" s="65"/>
      <c r="E42" s="66"/>
      <c r="G42" s="65" t="s">
        <v>31</v>
      </c>
      <c r="H42" s="65"/>
      <c r="I42" s="65"/>
      <c r="O42" s="14" t="s">
        <v>15</v>
      </c>
      <c r="P42" s="62">
        <v>39136</v>
      </c>
    </row>
    <row r="43" spans="1:7" s="14" customFormat="1" ht="15">
      <c r="A43" s="14" t="s">
        <v>32</v>
      </c>
      <c r="G43" s="14" t="s">
        <v>32</v>
      </c>
    </row>
    <row r="44" s="14" customFormat="1" ht="15"/>
    <row r="45" s="14" customFormat="1" ht="15"/>
    <row r="46" s="14" customFormat="1" ht="15"/>
    <row r="47" s="14" customFormat="1" ht="15"/>
    <row r="48" s="14" customFormat="1" ht="15"/>
    <row r="49" s="14" customFormat="1" ht="15"/>
    <row r="50" s="14" customFormat="1" ht="15"/>
    <row r="51" s="14" customFormat="1" ht="15"/>
    <row r="52" s="14" customFormat="1" ht="15"/>
    <row r="53" s="14" customFormat="1" ht="15"/>
    <row r="54" s="14" customFormat="1" ht="15"/>
    <row r="55" s="14" customFormat="1" ht="15"/>
    <row r="56" s="14" customFormat="1" ht="15"/>
    <row r="57" s="14" customFormat="1" ht="15"/>
  </sheetData>
  <mergeCells count="3">
    <mergeCell ref="A42:E42"/>
    <mergeCell ref="G42:I42"/>
    <mergeCell ref="A2:J2"/>
  </mergeCells>
  <printOptions horizontalCentered="1"/>
  <pageMargins left="0.5511811023622047" right="0" top="1.4960629921259843" bottom="0.5905511811023623" header="0.5118110236220472" footer="0.5118110236220472"/>
  <pageSetup horizontalDpi="300" verticalDpi="300" orientation="landscape" paperSize="9" scale="58" r:id="rId1"/>
  <headerFooter alignWithMargins="0">
    <oddHeader>&amp;R&amp;"Arial CE,Tučné"&amp;12&amp;UPříloha č. 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1998-08-20T11:36:41Z</dcterms:created>
  <cp:category/>
  <cp:version/>
  <cp:contentType/>
  <cp:contentStatus/>
</cp:coreProperties>
</file>