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555" activeTab="0"/>
  </bookViews>
  <sheets>
    <sheet name="312 MF t3" sheetId="1" r:id="rId1"/>
  </sheets>
  <externalReferences>
    <externalReference r:id="rId4"/>
  </externalReferences>
  <definedNames>
    <definedName name="AV">'[1]301-KPR'!#REF!</definedName>
    <definedName name="CBU">'[1]301-KPR'!#REF!</definedName>
    <definedName name="CSU">'[1]301-KPR'!#REF!</definedName>
    <definedName name="CUZK">'[1]301-KPR'!#REF!</definedName>
    <definedName name="GA">'[1]301-KPR'!#REF!</definedName>
    <definedName name="MDS">'[1]301-KPR'!#REF!</definedName>
    <definedName name="MK">'[1]301-KPR'!#REF!</definedName>
    <definedName name="MPO">'[1]301-KPR'!#REF!</definedName>
    <definedName name="MS">'[1]301-KPR'!#REF!</definedName>
    <definedName name="MSMT">'[1]301-KPR'!#REF!</definedName>
    <definedName name="MZdr">'[1]301-KPR'!#REF!</definedName>
    <definedName name="MZe">'[1]301-KPR'!#REF!</definedName>
    <definedName name="_xlnm.Print_Titles" localSheetId="0">'312 MF t3'!$A:$A</definedName>
    <definedName name="NKU">'[1]301-KPR'!#REF!</definedName>
    <definedName name="RRTV">'[1]301-KPR'!#REF!</definedName>
    <definedName name="SSHR">'[1]301-KPR'!#REF!</definedName>
    <definedName name="SUJB">'[1]301-KPR'!#REF!</definedName>
    <definedName name="UOHS">'[1]301-KPR'!#REF!</definedName>
    <definedName name="UPV">'[1]301-KPR'!#REF!</definedName>
    <definedName name="US">'[1]301-KPR'!#REF!</definedName>
    <definedName name="USIS">'[1]301-KPR'!#REF!</definedName>
  </definedNames>
  <calcPr fullCalcOnLoad="1"/>
</workbook>
</file>

<file path=xl/sharedStrings.xml><?xml version="1.0" encoding="utf-8"?>
<sst xmlns="http://schemas.openxmlformats.org/spreadsheetml/2006/main" count="222" uniqueCount="92">
  <si>
    <t>Kapitola: 312 Ministerstvo financí</t>
  </si>
  <si>
    <t>Tabulka  č. 3</t>
  </si>
  <si>
    <t xml:space="preserve">Rozbor zaměstnanosti a čerpání mzdových prostředků </t>
  </si>
  <si>
    <t>Schválený rozpočet na rok 2013</t>
  </si>
  <si>
    <t>Rozpočet 2013 po změnách podle § 23 odstavec 1 písm. a)</t>
  </si>
  <si>
    <t>Změny rozpočtu 2013 podle § 23 odstavec 1 písm. b)</t>
  </si>
  <si>
    <t>Změny rozpočtu 2013 podle § 23 odstavec 1 písm. c)</t>
  </si>
  <si>
    <t>Čerpání nároku na použití úspor z minulých let podle § 47 rozpočtových pravidel</t>
  </si>
  <si>
    <t>Čerpání v dalších případech překročení povoleného MF</t>
  </si>
  <si>
    <t>Čerpání prostředků na</t>
  </si>
  <si>
    <t>Čerpání mimorozpočtových zdrojů</t>
  </si>
  <si>
    <t>Čerpání prostředků vyčleněných z limitů regulace zaměstnanosti včetně souvisejícího počtu zaměstnanců</t>
  </si>
  <si>
    <t>Prostředky</t>
  </si>
  <si>
    <t xml:space="preserve"> z toho:</t>
  </si>
  <si>
    <t>podporu</t>
  </si>
  <si>
    <t>Zůstatek</t>
  </si>
  <si>
    <t xml:space="preserve">na platy </t>
  </si>
  <si>
    <t xml:space="preserve">Ostatní platby </t>
  </si>
  <si>
    <t>Počet</t>
  </si>
  <si>
    <t>Průměr.</t>
  </si>
  <si>
    <t>vědy</t>
  </si>
  <si>
    <t>fondu</t>
  </si>
  <si>
    <t>a ostatní platby</t>
  </si>
  <si>
    <t xml:space="preserve">za provedenou </t>
  </si>
  <si>
    <t>na platy</t>
  </si>
  <si>
    <t>zaměst-</t>
  </si>
  <si>
    <t>plat</t>
  </si>
  <si>
    <t>zam. v</t>
  </si>
  <si>
    <t>přepočt.</t>
  </si>
  <si>
    <t>a</t>
  </si>
  <si>
    <t>odměn</t>
  </si>
  <si>
    <t>za provedenou</t>
  </si>
  <si>
    <t>práci</t>
  </si>
  <si>
    <t>nanců</t>
  </si>
  <si>
    <t>ročním</t>
  </si>
  <si>
    <t>počet</t>
  </si>
  <si>
    <t>výzkumu</t>
  </si>
  <si>
    <t>k 31.12.</t>
  </si>
  <si>
    <t>práci v Kč</t>
  </si>
  <si>
    <t>v Kč</t>
  </si>
  <si>
    <t>průměru</t>
  </si>
  <si>
    <t>zaměst.</t>
  </si>
  <si>
    <t>I.  Organizační složky státu</t>
  </si>
  <si>
    <t xml:space="preserve">      c e l k e m</t>
  </si>
  <si>
    <t xml:space="preserve">        z toho:</t>
  </si>
  <si>
    <t xml:space="preserve">        prostředky na vědu a výzkum</t>
  </si>
  <si>
    <t xml:space="preserve">        prostředky na platy příslušníků a vojáků</t>
  </si>
  <si>
    <t xml:space="preserve">    v tom:</t>
  </si>
  <si>
    <t xml:space="preserve">  a) státní správa celkem</t>
  </si>
  <si>
    <t xml:space="preserve">        v tom:</t>
  </si>
  <si>
    <t xml:space="preserve">       ústřední orgán státní správy</t>
  </si>
  <si>
    <t>Generální finanční ředitelství</t>
  </si>
  <si>
    <t xml:space="preserve">       jednotlivé OSS - státní správa</t>
  </si>
  <si>
    <t xml:space="preserve">      OSS - státní správa celkem</t>
  </si>
  <si>
    <t xml:space="preserve">       Generální ředitelství cel</t>
  </si>
  <si>
    <t xml:space="preserve">       jednotlivé SOBCPO celkem</t>
  </si>
  <si>
    <t xml:space="preserve">       SOBCPO celkem</t>
  </si>
  <si>
    <t xml:space="preserve">  b) ostatní organiz. složky státu</t>
  </si>
  <si>
    <t>II.  Příspěvkové organizace</t>
  </si>
  <si>
    <t xml:space="preserve">     z toho:</t>
  </si>
  <si>
    <t>OPŘO</t>
  </si>
  <si>
    <t>Regionální školství územních celků</t>
  </si>
  <si>
    <t>v tom:</t>
  </si>
  <si>
    <t xml:space="preserve">   platy pedagogických pracovníků</t>
  </si>
  <si>
    <t xml:space="preserve">   platy nepedagogických pracovníků</t>
  </si>
  <si>
    <t>Regionální školství MŠMT</t>
  </si>
  <si>
    <t>Ústředně řízené</t>
  </si>
  <si>
    <t xml:space="preserve"> OSS a PO  c e l k e m</t>
  </si>
  <si>
    <t xml:space="preserve">Údaje schváleného rozpočtu, rozpočtu po změnách a skutečnosti musí být shodné s údaji v tabulce č. 1  - Bilance příjmů a výdajů státního rozpočtu za hodnocený rok a v tabulce č. 2  - Plnění  </t>
  </si>
  <si>
    <t>závazných ukazatelů státního rozpočtu za rok 2013.</t>
  </si>
  <si>
    <t>Prostředky na platy a ostatní platby za provedenou práci organizačních složek státu a mzdové náklady příspěvkových organizací uvede správce kapitoly v Kč.</t>
  </si>
  <si>
    <t>Počet zaměstnanců, počet zaměstnanců v ročním průměru, průměrný roční přepočtený počet zaměstnanců a průměrný plat se uvede po zaokrouhlení v celých číslech (tj. bez desetinných míst).</t>
  </si>
  <si>
    <t xml:space="preserve">Ve sloupcích 6 až 8 se uvedou údaje schváleného rozpočtu upravené o rozpočtová opatření provedená podle § 23 odstavec 1 písm. a) zák. č. 218/2000 Sb., rozpočtová pravidla </t>
  </si>
  <si>
    <t xml:space="preserve">Ve sloupcích 11 až 13 se uvedou změny podle § 23 odstavec 1 písm. b)  zákona č. 218/2000 Sb., rozpočtová pravidla, nezahrnuté do rozpočtu po změnách ve sl. 6 až 9 ( tím se rozumí </t>
  </si>
  <si>
    <t xml:space="preserve">povolené překročení rozpočtu výdajů, kterým nedochází ke změně závazného ukazatele, např. evidovaný nárok na použití úspor z minulých let). </t>
  </si>
  <si>
    <t>Ve sloupcích 14 až 16 se uvede vázání prostředků státního rozpočtu v rámci rozpočtu, kterým nedochází ke změně závazného ukazatele.</t>
  </si>
  <si>
    <t xml:space="preserve">Ve sloupcích 17 až 19 se uvede skutečné čerpání všech prostředků na platy a ostatní platby za provedenou práci v roce 2013, tj. včetně použití úspor z minulých let (sl. 22 až 24), čerpání </t>
  </si>
  <si>
    <t xml:space="preserve">v dalších případech překročení povoleného MF (sl. 25 až 27), čerpání prostředků na podporu vědy a výzkumu (sl. 28), čerpání mimorozpočtových zdrojů (sl. 29 až 31) a čerpání prostředků </t>
  </si>
  <si>
    <t>vyčleněných na základě rozhodnutí vlády z limitů regulace zaměstnanosti (sl. 32 až 34).</t>
  </si>
  <si>
    <t xml:space="preserve">Ve sloupci 28 se uvede podpora na vědu a výzkum poskytnutá poskytovatelem příjemci bez provedení rozpočtového opatření podle § 10 zákona č. 130/2002 Sb.  </t>
  </si>
  <si>
    <t xml:space="preserve">SOBCPO je zkratka pro organizační složky státu ve složkách obrany, bezpečnosti, celní a právní ochrany. Jednotlivé organizační složky státu - státní správa zahrnují i skupiny složek stejného druhu. </t>
  </si>
  <si>
    <t>V řádku  "prostředky na platy přislušníků a vojáků"  se uvedou prostředky na platy rozpočtované na položce 5012.</t>
  </si>
  <si>
    <t xml:space="preserve">U příspěvkových organizací se ve sloupcích prostředky na platy a ostatní platby za provedenou práci uvedou mzdové náklady a ve sloupcích ostatní platby za provedenou práci se uvedou </t>
  </si>
  <si>
    <t>ostatní osobní náklady.</t>
  </si>
  <si>
    <t>Vypracoval: (příjmení, telefon, podpis)</t>
  </si>
  <si>
    <t>Kontroloval: (příjmení, telefon, podpis)</t>
  </si>
  <si>
    <r>
      <t>Skutečnost za rok 2013</t>
    </r>
    <r>
      <rPr>
        <b/>
        <vertAlign val="superscript"/>
        <sz val="10"/>
        <rFont val="Arial CE"/>
        <family val="0"/>
      </rPr>
      <t xml:space="preserve"> </t>
    </r>
  </si>
  <si>
    <t>Ing. Vašáková</t>
  </si>
  <si>
    <t>tel. 2504 2871</t>
  </si>
  <si>
    <t>Ing. Kalinová</t>
  </si>
  <si>
    <t>tel. 2504 2661</t>
  </si>
  <si>
    <t>Datum:  12. 2. 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</si>
</sst>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000000"/>
  </numFmts>
  <fonts count="20">
    <font>
      <sz val="10"/>
      <name val="Arial CE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b/>
      <sz val="10"/>
      <name val="Arial CE"/>
      <family val="0"/>
    </font>
    <font>
      <b/>
      <vertAlign val="superscript"/>
      <sz val="10"/>
      <name val="Arial CE"/>
      <family val="0"/>
    </font>
    <font>
      <b/>
      <sz val="9"/>
      <name val="Arial CE"/>
      <family val="0"/>
    </font>
    <font>
      <i/>
      <sz val="10"/>
      <name val="Arial CE"/>
      <family val="0"/>
    </font>
    <font>
      <sz val="11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b/>
      <strike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5">
    <border>
      <left/>
      <right/>
      <top/>
      <bottom/>
      <diagonal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 wrapText="1"/>
    </xf>
    <xf numFmtId="0" fontId="8" fillId="0" borderId="6" xfId="0" applyFont="1" applyFill="1" applyBorder="1" applyAlignment="1">
      <alignment horizontal="centerContinuous" vertical="center" wrapText="1"/>
    </xf>
    <xf numFmtId="0" fontId="8" fillId="0" borderId="7" xfId="0" applyFont="1" applyFill="1" applyBorder="1" applyAlignment="1">
      <alignment horizontal="centerContinuous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9" xfId="0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3" fontId="10" fillId="0" borderId="13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3" fontId="10" fillId="0" borderId="24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center"/>
    </xf>
    <xf numFmtId="3" fontId="10" fillId="0" borderId="26" xfId="0" applyNumberFormat="1" applyFont="1" applyFill="1" applyBorder="1" applyAlignment="1">
      <alignment horizontal="center"/>
    </xf>
    <xf numFmtId="3" fontId="10" fillId="0" borderId="27" xfId="0" applyNumberFormat="1" applyFont="1" applyFill="1" applyBorder="1" applyAlignment="1">
      <alignment horizontal="center"/>
    </xf>
    <xf numFmtId="3" fontId="10" fillId="0" borderId="28" xfId="0" applyNumberFormat="1" applyFont="1" applyFill="1" applyBorder="1" applyAlignment="1">
      <alignment horizontal="center"/>
    </xf>
    <xf numFmtId="3" fontId="10" fillId="0" borderId="29" xfId="0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33" xfId="21" applyFont="1" applyFill="1" applyBorder="1" applyAlignment="1">
      <alignment horizontal="left"/>
      <protection/>
    </xf>
    <xf numFmtId="4" fontId="6" fillId="0" borderId="15" xfId="21" applyNumberFormat="1" applyFont="1" applyFill="1" applyBorder="1">
      <alignment/>
      <protection/>
    </xf>
    <xf numFmtId="4" fontId="6" fillId="0" borderId="34" xfId="21" applyNumberFormat="1" applyFont="1" applyFill="1" applyBorder="1">
      <alignment/>
      <protection/>
    </xf>
    <xf numFmtId="3" fontId="6" fillId="0" borderId="34" xfId="21" applyNumberFormat="1" applyFont="1" applyFill="1" applyBorder="1">
      <alignment/>
      <protection/>
    </xf>
    <xf numFmtId="3" fontId="6" fillId="0" borderId="35" xfId="21" applyNumberFormat="1" applyFont="1" applyFill="1" applyBorder="1">
      <alignment/>
      <protection/>
    </xf>
    <xf numFmtId="3" fontId="6" fillId="0" borderId="16" xfId="21" applyNumberFormat="1" applyFont="1" applyFill="1" applyBorder="1">
      <alignment/>
      <protection/>
    </xf>
    <xf numFmtId="4" fontId="6" fillId="0" borderId="22" xfId="21" applyNumberFormat="1" applyFont="1" applyFill="1" applyBorder="1">
      <alignment/>
      <protection/>
    </xf>
    <xf numFmtId="4" fontId="6" fillId="0" borderId="36" xfId="21" applyNumberFormat="1" applyFont="1" applyFill="1" applyBorder="1">
      <alignment/>
      <protection/>
    </xf>
    <xf numFmtId="4" fontId="6" fillId="0" borderId="16" xfId="21" applyNumberFormat="1" applyFont="1" applyFill="1" applyBorder="1">
      <alignment/>
      <protection/>
    </xf>
    <xf numFmtId="4" fontId="6" fillId="0" borderId="19" xfId="21" applyNumberFormat="1" applyFont="1" applyFill="1" applyBorder="1">
      <alignment/>
      <protection/>
    </xf>
    <xf numFmtId="3" fontId="6" fillId="0" borderId="17" xfId="21" applyNumberFormat="1" applyFont="1" applyFill="1" applyBorder="1">
      <alignment/>
      <protection/>
    </xf>
    <xf numFmtId="4" fontId="6" fillId="0" borderId="37" xfId="21" applyNumberFormat="1" applyFont="1" applyFill="1" applyBorder="1">
      <alignment/>
      <protection/>
    </xf>
    <xf numFmtId="0" fontId="6" fillId="0" borderId="0" xfId="0" applyFont="1" applyFill="1" applyAlignment="1">
      <alignment/>
    </xf>
    <xf numFmtId="4" fontId="6" fillId="0" borderId="0" xfId="21" applyNumberFormat="1" applyFont="1" applyFill="1" applyBorder="1">
      <alignment/>
      <protection/>
    </xf>
    <xf numFmtId="3" fontId="6" fillId="0" borderId="0" xfId="21" applyNumberFormat="1" applyFont="1" applyFill="1" applyBorder="1">
      <alignment/>
      <protection/>
    </xf>
    <xf numFmtId="0" fontId="6" fillId="0" borderId="38" xfId="21" applyFont="1" applyFill="1" applyBorder="1" applyAlignment="1">
      <alignment horizontal="left"/>
      <protection/>
    </xf>
    <xf numFmtId="3" fontId="6" fillId="0" borderId="39" xfId="21" applyNumberFormat="1" applyFont="1" applyFill="1" applyBorder="1">
      <alignment/>
      <protection/>
    </xf>
    <xf numFmtId="3" fontId="6" fillId="0" borderId="40" xfId="21" applyNumberFormat="1" applyFont="1" applyFill="1" applyBorder="1">
      <alignment/>
      <protection/>
    </xf>
    <xf numFmtId="3" fontId="6" fillId="0" borderId="41" xfId="21" applyNumberFormat="1" applyFont="1" applyFill="1" applyBorder="1">
      <alignment/>
      <protection/>
    </xf>
    <xf numFmtId="3" fontId="6" fillId="0" borderId="42" xfId="21" applyNumberFormat="1" applyFont="1" applyFill="1" applyBorder="1">
      <alignment/>
      <protection/>
    </xf>
    <xf numFmtId="3" fontId="6" fillId="0" borderId="43" xfId="21" applyNumberFormat="1" applyFont="1" applyFill="1" applyBorder="1">
      <alignment/>
      <protection/>
    </xf>
    <xf numFmtId="3" fontId="6" fillId="0" borderId="44" xfId="21" applyNumberFormat="1" applyFont="1" applyFill="1" applyBorder="1">
      <alignment/>
      <protection/>
    </xf>
    <xf numFmtId="3" fontId="6" fillId="0" borderId="45" xfId="21" applyNumberFormat="1" applyFont="1" applyFill="1" applyBorder="1">
      <alignment/>
      <protection/>
    </xf>
    <xf numFmtId="0" fontId="0" fillId="0" borderId="46" xfId="21" applyFont="1" applyFill="1" applyBorder="1">
      <alignment/>
      <protection/>
    </xf>
    <xf numFmtId="3" fontId="6" fillId="0" borderId="47" xfId="21" applyNumberFormat="1" applyFont="1" applyFill="1" applyBorder="1">
      <alignment/>
      <protection/>
    </xf>
    <xf numFmtId="3" fontId="6" fillId="0" borderId="48" xfId="21" applyNumberFormat="1" applyFont="1" applyFill="1" applyBorder="1">
      <alignment/>
      <protection/>
    </xf>
    <xf numFmtId="3" fontId="6" fillId="0" borderId="49" xfId="21" applyNumberFormat="1" applyFont="1" applyFill="1" applyBorder="1">
      <alignment/>
      <protection/>
    </xf>
    <xf numFmtId="3" fontId="6" fillId="0" borderId="50" xfId="21" applyNumberFormat="1" applyFont="1" applyFill="1" applyBorder="1">
      <alignment/>
      <protection/>
    </xf>
    <xf numFmtId="3" fontId="6" fillId="0" borderId="51" xfId="21" applyNumberFormat="1" applyFont="1" applyFill="1" applyBorder="1">
      <alignment/>
      <protection/>
    </xf>
    <xf numFmtId="3" fontId="6" fillId="0" borderId="52" xfId="21" applyNumberFormat="1" applyFont="1" applyFill="1" applyBorder="1">
      <alignment/>
      <protection/>
    </xf>
    <xf numFmtId="3" fontId="6" fillId="0" borderId="53" xfId="21" applyNumberFormat="1" applyFont="1" applyFill="1" applyBorder="1">
      <alignment/>
      <protection/>
    </xf>
    <xf numFmtId="0" fontId="0" fillId="0" borderId="54" xfId="21" applyFont="1" applyFill="1" applyBorder="1">
      <alignment/>
      <protection/>
    </xf>
    <xf numFmtId="3" fontId="12" fillId="0" borderId="55" xfId="21" applyNumberFormat="1" applyFont="1" applyFill="1" applyBorder="1">
      <alignment/>
      <protection/>
    </xf>
    <xf numFmtId="3" fontId="12" fillId="2" borderId="56" xfId="21" applyNumberFormat="1" applyFont="1" applyFill="1" applyBorder="1">
      <alignment/>
      <protection/>
    </xf>
    <xf numFmtId="4" fontId="12" fillId="2" borderId="56" xfId="21" applyNumberFormat="1" applyFont="1" applyFill="1" applyBorder="1">
      <alignment/>
      <protection/>
    </xf>
    <xf numFmtId="3" fontId="12" fillId="0" borderId="57" xfId="21" applyNumberFormat="1" applyFont="1" applyFill="1" applyBorder="1">
      <alignment/>
      <protection/>
    </xf>
    <xf numFmtId="3" fontId="12" fillId="0" borderId="47" xfId="21" applyNumberFormat="1" applyFont="1" applyFill="1" applyBorder="1">
      <alignment/>
      <protection/>
    </xf>
    <xf numFmtId="3" fontId="12" fillId="2" borderId="48" xfId="21" applyNumberFormat="1" applyFont="1" applyFill="1" applyBorder="1">
      <alignment/>
      <protection/>
    </xf>
    <xf numFmtId="3" fontId="12" fillId="2" borderId="47" xfId="21" applyNumberFormat="1" applyFont="1" applyFill="1" applyBorder="1">
      <alignment/>
      <protection/>
    </xf>
    <xf numFmtId="3" fontId="12" fillId="2" borderId="50" xfId="21" applyNumberFormat="1" applyFont="1" applyFill="1" applyBorder="1">
      <alignment/>
      <protection/>
    </xf>
    <xf numFmtId="3" fontId="12" fillId="2" borderId="51" xfId="21" applyNumberFormat="1" applyFont="1" applyFill="1" applyBorder="1">
      <alignment/>
      <protection/>
    </xf>
    <xf numFmtId="3" fontId="12" fillId="0" borderId="52" xfId="21" applyNumberFormat="1" applyFont="1" applyFill="1" applyBorder="1">
      <alignment/>
      <protection/>
    </xf>
    <xf numFmtId="3" fontId="12" fillId="0" borderId="53" xfId="21" applyNumberFormat="1" applyFont="1" applyFill="1" applyBorder="1">
      <alignment/>
      <protection/>
    </xf>
    <xf numFmtId="4" fontId="12" fillId="0" borderId="0" xfId="21" applyNumberFormat="1" applyFont="1" applyFill="1" applyBorder="1">
      <alignment/>
      <protection/>
    </xf>
    <xf numFmtId="3" fontId="12" fillId="0" borderId="0" xfId="21" applyNumberFormat="1" applyFont="1" applyFill="1" applyBorder="1">
      <alignment/>
      <protection/>
    </xf>
    <xf numFmtId="0" fontId="0" fillId="0" borderId="23" xfId="21" applyFont="1" applyFill="1" applyBorder="1" applyAlignment="1">
      <alignment horizontal="left"/>
      <protection/>
    </xf>
    <xf numFmtId="3" fontId="12" fillId="0" borderId="24" xfId="21" applyNumberFormat="1" applyFont="1" applyFill="1" applyBorder="1">
      <alignment/>
      <protection/>
    </xf>
    <xf numFmtId="3" fontId="12" fillId="0" borderId="25" xfId="21" applyNumberFormat="1" applyFont="1" applyFill="1" applyBorder="1">
      <alignment/>
      <protection/>
    </xf>
    <xf numFmtId="3" fontId="12" fillId="0" borderId="26" xfId="21" applyNumberFormat="1" applyFont="1" applyFill="1" applyBorder="1">
      <alignment/>
      <protection/>
    </xf>
    <xf numFmtId="3" fontId="12" fillId="0" borderId="56" xfId="21" applyNumberFormat="1" applyFont="1" applyFill="1" applyBorder="1">
      <alignment/>
      <protection/>
    </xf>
    <xf numFmtId="3" fontId="6" fillId="0" borderId="26" xfId="21" applyNumberFormat="1" applyFont="1" applyFill="1" applyBorder="1">
      <alignment/>
      <protection/>
    </xf>
    <xf numFmtId="3" fontId="12" fillId="0" borderId="58" xfId="21" applyNumberFormat="1" applyFont="1" applyFill="1" applyBorder="1">
      <alignment/>
      <protection/>
    </xf>
    <xf numFmtId="3" fontId="12" fillId="0" borderId="59" xfId="21" applyNumberFormat="1" applyFont="1" applyFill="1" applyBorder="1">
      <alignment/>
      <protection/>
    </xf>
    <xf numFmtId="3" fontId="12" fillId="0" borderId="60" xfId="21" applyNumberFormat="1" applyFont="1" applyFill="1" applyBorder="1">
      <alignment/>
      <protection/>
    </xf>
    <xf numFmtId="3" fontId="12" fillId="0" borderId="61" xfId="21" applyNumberFormat="1" applyFont="1" applyFill="1" applyBorder="1">
      <alignment/>
      <protection/>
    </xf>
    <xf numFmtId="3" fontId="6" fillId="0" borderId="14" xfId="21" applyNumberFormat="1" applyFont="1" applyFill="1" applyBorder="1">
      <alignment/>
      <protection/>
    </xf>
    <xf numFmtId="3" fontId="12" fillId="0" borderId="62" xfId="21" applyNumberFormat="1" applyFont="1" applyFill="1" applyBorder="1">
      <alignment/>
      <protection/>
    </xf>
    <xf numFmtId="3" fontId="12" fillId="0" borderId="63" xfId="21" applyNumberFormat="1" applyFont="1" applyFill="1" applyBorder="1">
      <alignment/>
      <protection/>
    </xf>
    <xf numFmtId="3" fontId="12" fillId="0" borderId="64" xfId="21" applyNumberFormat="1" applyFont="1" applyFill="1" applyBorder="1">
      <alignment/>
      <protection/>
    </xf>
    <xf numFmtId="3" fontId="12" fillId="0" borderId="65" xfId="21" applyNumberFormat="1" applyFont="1" applyFill="1" applyBorder="1">
      <alignment/>
      <protection/>
    </xf>
    <xf numFmtId="0" fontId="0" fillId="0" borderId="33" xfId="21" applyFont="1" applyFill="1" applyBorder="1">
      <alignment/>
      <protection/>
    </xf>
    <xf numFmtId="3" fontId="6" fillId="0" borderId="15" xfId="21" applyNumberFormat="1" applyFont="1" applyFill="1" applyBorder="1">
      <alignment/>
      <protection/>
    </xf>
    <xf numFmtId="3" fontId="6" fillId="0" borderId="36" xfId="21" applyNumberFormat="1" applyFont="1" applyFill="1" applyBorder="1">
      <alignment/>
      <protection/>
    </xf>
    <xf numFmtId="3" fontId="6" fillId="0" borderId="66" xfId="21" applyNumberFormat="1" applyFont="1" applyFill="1" applyBorder="1">
      <alignment/>
      <protection/>
    </xf>
    <xf numFmtId="0" fontId="6" fillId="0" borderId="38" xfId="21" applyFont="1" applyFill="1" applyBorder="1">
      <alignment/>
      <protection/>
    </xf>
    <xf numFmtId="3" fontId="6" fillId="0" borderId="67" xfId="21" applyNumberFormat="1" applyFont="1" applyFill="1" applyBorder="1">
      <alignment/>
      <protection/>
    </xf>
    <xf numFmtId="3" fontId="6" fillId="0" borderId="68" xfId="21" applyNumberFormat="1" applyFont="1" applyFill="1" applyBorder="1">
      <alignment/>
      <protection/>
    </xf>
    <xf numFmtId="4" fontId="12" fillId="0" borderId="56" xfId="21" applyNumberFormat="1" applyFont="1" applyFill="1" applyBorder="1">
      <alignment/>
      <protection/>
    </xf>
    <xf numFmtId="3" fontId="12" fillId="2" borderId="55" xfId="21" applyNumberFormat="1" applyFont="1" applyFill="1" applyBorder="1">
      <alignment/>
      <protection/>
    </xf>
    <xf numFmtId="3" fontId="12" fillId="2" borderId="62" xfId="21" applyNumberFormat="1" applyFont="1" applyFill="1" applyBorder="1">
      <alignment/>
      <protection/>
    </xf>
    <xf numFmtId="3" fontId="12" fillId="2" borderId="63" xfId="21" applyNumberFormat="1" applyFont="1" applyFill="1" applyBorder="1">
      <alignment/>
      <protection/>
    </xf>
    <xf numFmtId="3" fontId="12" fillId="0" borderId="69" xfId="21" applyNumberFormat="1" applyFont="1" applyFill="1" applyBorder="1">
      <alignment/>
      <protection/>
    </xf>
    <xf numFmtId="3" fontId="12" fillId="0" borderId="70" xfId="21" applyNumberFormat="1" applyFont="1" applyFill="1" applyBorder="1">
      <alignment/>
      <protection/>
    </xf>
    <xf numFmtId="3" fontId="12" fillId="0" borderId="71" xfId="21" applyNumberFormat="1" applyFont="1" applyFill="1" applyBorder="1">
      <alignment/>
      <protection/>
    </xf>
    <xf numFmtId="3" fontId="6" fillId="0" borderId="72" xfId="21" applyNumberFormat="1" applyFont="1" applyFill="1" applyBorder="1">
      <alignment/>
      <protection/>
    </xf>
    <xf numFmtId="3" fontId="12" fillId="0" borderId="10" xfId="21" applyNumberFormat="1" applyFont="1" applyFill="1" applyBorder="1">
      <alignment/>
      <protection/>
    </xf>
    <xf numFmtId="3" fontId="12" fillId="0" borderId="21" xfId="21" applyNumberFormat="1" applyFont="1" applyFill="1" applyBorder="1">
      <alignment/>
      <protection/>
    </xf>
    <xf numFmtId="3" fontId="12" fillId="0" borderId="22" xfId="21" applyNumberFormat="1" applyFont="1" applyFill="1" applyBorder="1">
      <alignment/>
      <protection/>
    </xf>
    <xf numFmtId="3" fontId="12" fillId="0" borderId="27" xfId="21" applyNumberFormat="1" applyFont="1" applyFill="1" applyBorder="1">
      <alignment/>
      <protection/>
    </xf>
    <xf numFmtId="3" fontId="12" fillId="0" borderId="28" xfId="21" applyNumberFormat="1" applyFont="1" applyFill="1" applyBorder="1">
      <alignment/>
      <protection/>
    </xf>
    <xf numFmtId="3" fontId="12" fillId="0" borderId="73" xfId="21" applyNumberFormat="1" applyFont="1" applyFill="1" applyBorder="1">
      <alignment/>
      <protection/>
    </xf>
    <xf numFmtId="3" fontId="12" fillId="0" borderId="74" xfId="21" applyNumberFormat="1" applyFont="1" applyFill="1" applyBorder="1">
      <alignment/>
      <protection/>
    </xf>
    <xf numFmtId="0" fontId="0" fillId="0" borderId="33" xfId="21" applyFont="1" applyFill="1" applyBorder="1">
      <alignment/>
      <protection/>
    </xf>
    <xf numFmtId="165" fontId="6" fillId="0" borderId="10" xfId="21" applyNumberFormat="1" applyFont="1" applyFill="1" applyBorder="1">
      <alignment/>
      <protection/>
    </xf>
    <xf numFmtId="165" fontId="6" fillId="0" borderId="13" xfId="21" applyNumberFormat="1" applyFont="1" applyFill="1" applyBorder="1">
      <alignment/>
      <protection/>
    </xf>
    <xf numFmtId="3" fontId="6" fillId="0" borderId="13" xfId="21" applyNumberFormat="1" applyFont="1" applyFill="1" applyBorder="1">
      <alignment/>
      <protection/>
    </xf>
    <xf numFmtId="165" fontId="6" fillId="0" borderId="15" xfId="21" applyNumberFormat="1" applyFont="1" applyFill="1" applyBorder="1">
      <alignment/>
      <protection/>
    </xf>
    <xf numFmtId="165" fontId="6" fillId="0" borderId="16" xfId="21" applyNumberFormat="1" applyFont="1" applyFill="1" applyBorder="1">
      <alignment/>
      <protection/>
    </xf>
    <xf numFmtId="0" fontId="6" fillId="2" borderId="54" xfId="21" applyFont="1" applyFill="1" applyBorder="1">
      <alignment/>
      <protection/>
    </xf>
    <xf numFmtId="3" fontId="6" fillId="0" borderId="55" xfId="21" applyNumberFormat="1" applyFont="1" applyFill="1" applyBorder="1">
      <alignment/>
      <protection/>
    </xf>
    <xf numFmtId="3" fontId="6" fillId="0" borderId="56" xfId="21" applyNumberFormat="1" applyFont="1" applyFill="1" applyBorder="1">
      <alignment/>
      <protection/>
    </xf>
    <xf numFmtId="3" fontId="6" fillId="0" borderId="57" xfId="21" applyNumberFormat="1" applyFont="1" applyFill="1" applyBorder="1">
      <alignment/>
      <protection/>
    </xf>
    <xf numFmtId="3" fontId="6" fillId="2" borderId="55" xfId="21" applyNumberFormat="1" applyFont="1" applyFill="1" applyBorder="1">
      <alignment/>
      <protection/>
    </xf>
    <xf numFmtId="3" fontId="6" fillId="2" borderId="62" xfId="21" applyNumberFormat="1" applyFont="1" applyFill="1" applyBorder="1">
      <alignment/>
      <protection/>
    </xf>
    <xf numFmtId="3" fontId="6" fillId="2" borderId="63" xfId="21" applyNumberFormat="1" applyFont="1" applyFill="1" applyBorder="1">
      <alignment/>
      <protection/>
    </xf>
    <xf numFmtId="4" fontId="6" fillId="2" borderId="56" xfId="21" applyNumberFormat="1" applyFont="1" applyFill="1" applyBorder="1">
      <alignment/>
      <protection/>
    </xf>
    <xf numFmtId="3" fontId="6" fillId="2" borderId="56" xfId="21" applyNumberFormat="1" applyFont="1" applyFill="1" applyBorder="1">
      <alignment/>
      <protection/>
    </xf>
    <xf numFmtId="3" fontId="6" fillId="2" borderId="64" xfId="21" applyNumberFormat="1" applyFont="1" applyFill="1" applyBorder="1">
      <alignment/>
      <protection/>
    </xf>
    <xf numFmtId="3" fontId="6" fillId="0" borderId="69" xfId="21" applyNumberFormat="1" applyFont="1" applyFill="1" applyBorder="1">
      <alignment/>
      <protection/>
    </xf>
    <xf numFmtId="0" fontId="0" fillId="0" borderId="38" xfId="21" applyFont="1" applyFill="1" applyBorder="1">
      <alignment/>
      <protection/>
    </xf>
    <xf numFmtId="3" fontId="6" fillId="0" borderId="75" xfId="21" applyNumberFormat="1" applyFont="1" applyFill="1" applyBorder="1">
      <alignment/>
      <protection/>
    </xf>
    <xf numFmtId="3" fontId="6" fillId="0" borderId="12" xfId="21" applyNumberFormat="1" applyFont="1" applyFill="1" applyBorder="1">
      <alignment/>
      <protection/>
    </xf>
    <xf numFmtId="3" fontId="6" fillId="0" borderId="76" xfId="21" applyNumberFormat="1" applyFont="1" applyFill="1" applyBorder="1">
      <alignment/>
      <protection/>
    </xf>
    <xf numFmtId="4" fontId="6" fillId="0" borderId="75" xfId="21" applyNumberFormat="1" applyFont="1" applyFill="1" applyBorder="1">
      <alignment/>
      <protection/>
    </xf>
    <xf numFmtId="4" fontId="6" fillId="0" borderId="12" xfId="21" applyNumberFormat="1" applyFont="1" applyFill="1" applyBorder="1">
      <alignment/>
      <protection/>
    </xf>
    <xf numFmtId="165" fontId="6" fillId="0" borderId="39" xfId="21" applyNumberFormat="1" applyFont="1" applyFill="1" applyBorder="1">
      <alignment/>
      <protection/>
    </xf>
    <xf numFmtId="165" fontId="6" fillId="0" borderId="42" xfId="21" applyNumberFormat="1" applyFont="1" applyFill="1" applyBorder="1">
      <alignment/>
      <protection/>
    </xf>
    <xf numFmtId="0" fontId="0" fillId="0" borderId="77" xfId="21" applyFont="1" applyFill="1" applyBorder="1" applyAlignment="1">
      <alignment horizontal="left"/>
      <protection/>
    </xf>
    <xf numFmtId="3" fontId="6" fillId="0" borderId="58" xfId="21" applyNumberFormat="1" applyFont="1" applyFill="1" applyBorder="1">
      <alignment/>
      <protection/>
    </xf>
    <xf numFmtId="3" fontId="6" fillId="0" borderId="61" xfId="21" applyNumberFormat="1" applyFont="1" applyFill="1" applyBorder="1">
      <alignment/>
      <protection/>
    </xf>
    <xf numFmtId="4" fontId="6" fillId="0" borderId="61" xfId="21" applyNumberFormat="1" applyFont="1" applyFill="1" applyBorder="1">
      <alignment/>
      <protection/>
    </xf>
    <xf numFmtId="3" fontId="6" fillId="0" borderId="78" xfId="21" applyNumberFormat="1" applyFont="1" applyFill="1" applyBorder="1">
      <alignment/>
      <protection/>
    </xf>
    <xf numFmtId="3" fontId="6" fillId="2" borderId="59" xfId="21" applyNumberFormat="1" applyFont="1" applyFill="1" applyBorder="1">
      <alignment/>
      <protection/>
    </xf>
    <xf numFmtId="3" fontId="6" fillId="2" borderId="60" xfId="21" applyNumberFormat="1" applyFont="1" applyFill="1" applyBorder="1">
      <alignment/>
      <protection/>
    </xf>
    <xf numFmtId="4" fontId="6" fillId="0" borderId="55" xfId="21" applyNumberFormat="1" applyFont="1" applyFill="1" applyBorder="1">
      <alignment/>
      <protection/>
    </xf>
    <xf numFmtId="4" fontId="6" fillId="0" borderId="56" xfId="21" applyNumberFormat="1" applyFont="1" applyFill="1" applyBorder="1">
      <alignment/>
      <protection/>
    </xf>
    <xf numFmtId="165" fontId="6" fillId="0" borderId="58" xfId="21" applyNumberFormat="1" applyFont="1" applyFill="1" applyBorder="1">
      <alignment/>
      <protection/>
    </xf>
    <xf numFmtId="165" fontId="6" fillId="2" borderId="59" xfId="21" applyNumberFormat="1" applyFont="1" applyFill="1" applyBorder="1">
      <alignment/>
      <protection/>
    </xf>
    <xf numFmtId="3" fontId="6" fillId="0" borderId="79" xfId="21" applyNumberFormat="1" applyFont="1" applyFill="1" applyBorder="1">
      <alignment/>
      <protection/>
    </xf>
    <xf numFmtId="3" fontId="6" fillId="0" borderId="80" xfId="21" applyNumberFormat="1" applyFont="1" applyFill="1" applyBorder="1">
      <alignment/>
      <protection/>
    </xf>
    <xf numFmtId="0" fontId="13" fillId="0" borderId="81" xfId="21" applyFont="1" applyFill="1" applyBorder="1" applyAlignment="1">
      <alignment vertical="top"/>
      <protection/>
    </xf>
    <xf numFmtId="3" fontId="6" fillId="0" borderId="70" xfId="21" applyNumberFormat="1" applyFont="1" applyFill="1" applyBorder="1">
      <alignment/>
      <protection/>
    </xf>
    <xf numFmtId="3" fontId="6" fillId="0" borderId="71" xfId="21" applyNumberFormat="1" applyFont="1" applyFill="1" applyBorder="1">
      <alignment/>
      <protection/>
    </xf>
    <xf numFmtId="3" fontId="6" fillId="0" borderId="82" xfId="21" applyNumberFormat="1" applyFont="1" applyFill="1" applyBorder="1">
      <alignment/>
      <protection/>
    </xf>
    <xf numFmtId="3" fontId="6" fillId="0" borderId="83" xfId="21" applyNumberFormat="1" applyFont="1" applyFill="1" applyBorder="1">
      <alignment/>
      <protection/>
    </xf>
    <xf numFmtId="3" fontId="6" fillId="0" borderId="84" xfId="21" applyNumberFormat="1" applyFont="1" applyFill="1" applyBorder="1">
      <alignment/>
      <protection/>
    </xf>
    <xf numFmtId="3" fontId="6" fillId="0" borderId="85" xfId="21" applyNumberFormat="1" applyFont="1" applyFill="1" applyBorder="1">
      <alignment/>
      <protection/>
    </xf>
    <xf numFmtId="0" fontId="0" fillId="2" borderId="38" xfId="21" applyFont="1" applyFill="1" applyBorder="1">
      <alignment/>
      <protection/>
    </xf>
    <xf numFmtId="3" fontId="12" fillId="0" borderId="39" xfId="21" applyNumberFormat="1" applyFont="1" applyFill="1" applyBorder="1">
      <alignment/>
      <protection/>
    </xf>
    <xf numFmtId="3" fontId="12" fillId="0" borderId="40" xfId="21" applyNumberFormat="1" applyFont="1" applyFill="1" applyBorder="1">
      <alignment/>
      <protection/>
    </xf>
    <xf numFmtId="3" fontId="12" fillId="0" borderId="41" xfId="21" applyNumberFormat="1" applyFont="1" applyFill="1" applyBorder="1">
      <alignment/>
      <protection/>
    </xf>
    <xf numFmtId="3" fontId="6" fillId="2" borderId="39" xfId="21" applyNumberFormat="1" applyFont="1" applyFill="1" applyBorder="1">
      <alignment/>
      <protection/>
    </xf>
    <xf numFmtId="3" fontId="6" fillId="2" borderId="42" xfId="21" applyNumberFormat="1" applyFont="1" applyFill="1" applyBorder="1">
      <alignment/>
      <protection/>
    </xf>
    <xf numFmtId="3" fontId="6" fillId="2" borderId="43" xfId="21" applyNumberFormat="1" applyFont="1" applyFill="1" applyBorder="1">
      <alignment/>
      <protection/>
    </xf>
    <xf numFmtId="3" fontId="12" fillId="2" borderId="40" xfId="21" applyNumberFormat="1" applyFont="1" applyFill="1" applyBorder="1">
      <alignment/>
      <protection/>
    </xf>
    <xf numFmtId="3" fontId="12" fillId="2" borderId="39" xfId="21" applyNumberFormat="1" applyFont="1" applyFill="1" applyBorder="1">
      <alignment/>
      <protection/>
    </xf>
    <xf numFmtId="3" fontId="12" fillId="2" borderId="42" xfId="21" applyNumberFormat="1" applyFont="1" applyFill="1" applyBorder="1">
      <alignment/>
      <protection/>
    </xf>
    <xf numFmtId="3" fontId="12" fillId="2" borderId="43" xfId="21" applyNumberFormat="1" applyFont="1" applyFill="1" applyBorder="1">
      <alignment/>
      <protection/>
    </xf>
    <xf numFmtId="3" fontId="12" fillId="2" borderId="44" xfId="21" applyNumberFormat="1" applyFont="1" applyFill="1" applyBorder="1">
      <alignment/>
      <protection/>
    </xf>
    <xf numFmtId="3" fontId="12" fillId="0" borderId="67" xfId="21" applyNumberFormat="1" applyFont="1" applyFill="1" applyBorder="1">
      <alignment/>
      <protection/>
    </xf>
    <xf numFmtId="0" fontId="12" fillId="0" borderId="0" xfId="0" applyFont="1" applyFill="1" applyAlignment="1">
      <alignment/>
    </xf>
    <xf numFmtId="0" fontId="0" fillId="0" borderId="46" xfId="21" applyFont="1" applyFill="1" applyBorder="1" applyAlignment="1">
      <alignment horizontal="left" wrapText="1" shrinkToFit="1"/>
      <protection/>
    </xf>
    <xf numFmtId="3" fontId="12" fillId="0" borderId="49" xfId="21" applyNumberFormat="1" applyFont="1" applyFill="1" applyBorder="1">
      <alignment/>
      <protection/>
    </xf>
    <xf numFmtId="0" fontId="6" fillId="0" borderId="54" xfId="21" applyFont="1" applyFill="1" applyBorder="1" applyAlignment="1">
      <alignment horizontal="left" wrapText="1" shrinkToFit="1"/>
      <protection/>
    </xf>
    <xf numFmtId="3" fontId="12" fillId="0" borderId="78" xfId="21" applyNumberFormat="1" applyFont="1" applyFill="1" applyBorder="1">
      <alignment/>
      <protection/>
    </xf>
    <xf numFmtId="3" fontId="6" fillId="0" borderId="59" xfId="21" applyNumberFormat="1" applyFont="1" applyFill="1" applyBorder="1">
      <alignment/>
      <protection/>
    </xf>
    <xf numFmtId="3" fontId="6" fillId="0" borderId="60" xfId="21" applyNumberFormat="1" applyFont="1" applyFill="1" applyBorder="1">
      <alignment/>
      <protection/>
    </xf>
    <xf numFmtId="3" fontId="6" fillId="0" borderId="62" xfId="21" applyNumberFormat="1" applyFont="1" applyFill="1" applyBorder="1">
      <alignment/>
      <protection/>
    </xf>
    <xf numFmtId="3" fontId="6" fillId="0" borderId="63" xfId="21" applyNumberFormat="1" applyFont="1" applyFill="1" applyBorder="1">
      <alignment/>
      <protection/>
    </xf>
    <xf numFmtId="3" fontId="6" fillId="0" borderId="64" xfId="21" applyNumberFormat="1" applyFont="1" applyFill="1" applyBorder="1">
      <alignment/>
      <protection/>
    </xf>
    <xf numFmtId="0" fontId="0" fillId="0" borderId="9" xfId="21" applyFont="1" applyFill="1" applyBorder="1">
      <alignment/>
      <protection/>
    </xf>
    <xf numFmtId="3" fontId="6" fillId="0" borderId="86" xfId="21" applyNumberFormat="1" applyFont="1" applyFill="1" applyBorder="1">
      <alignment/>
      <protection/>
    </xf>
    <xf numFmtId="3" fontId="6" fillId="0" borderId="87" xfId="21" applyNumberFormat="1" applyFont="1" applyFill="1" applyBorder="1">
      <alignment/>
      <protection/>
    </xf>
    <xf numFmtId="3" fontId="6" fillId="0" borderId="10" xfId="21" applyNumberFormat="1" applyFont="1" applyFill="1" applyBorder="1">
      <alignment/>
      <protection/>
    </xf>
    <xf numFmtId="3" fontId="6" fillId="0" borderId="21" xfId="21" applyNumberFormat="1" applyFont="1" applyFill="1" applyBorder="1">
      <alignment/>
      <protection/>
    </xf>
    <xf numFmtId="3" fontId="6" fillId="0" borderId="22" xfId="21" applyNumberFormat="1" applyFont="1" applyFill="1" applyBorder="1">
      <alignment/>
      <protection/>
    </xf>
    <xf numFmtId="3" fontId="6" fillId="0" borderId="73" xfId="21" applyNumberFormat="1" applyFont="1" applyFill="1" applyBorder="1">
      <alignment/>
      <protection/>
    </xf>
    <xf numFmtId="0" fontId="0" fillId="2" borderId="46" xfId="21" applyFont="1" applyFill="1" applyBorder="1">
      <alignment/>
      <protection/>
    </xf>
    <xf numFmtId="3" fontId="12" fillId="0" borderId="48" xfId="21" applyNumberFormat="1" applyFont="1" applyFill="1" applyBorder="1">
      <alignment/>
      <protection/>
    </xf>
    <xf numFmtId="3" fontId="6" fillId="2" borderId="47" xfId="21" applyNumberFormat="1" applyFont="1" applyFill="1" applyBorder="1">
      <alignment/>
      <protection/>
    </xf>
    <xf numFmtId="3" fontId="6" fillId="2" borderId="50" xfId="21" applyNumberFormat="1" applyFont="1" applyFill="1" applyBorder="1">
      <alignment/>
      <protection/>
    </xf>
    <xf numFmtId="3" fontId="6" fillId="2" borderId="51" xfId="21" applyNumberFormat="1" applyFont="1" applyFill="1" applyBorder="1">
      <alignment/>
      <protection/>
    </xf>
    <xf numFmtId="3" fontId="12" fillId="2" borderId="52" xfId="21" applyNumberFormat="1" applyFont="1" applyFill="1" applyBorder="1">
      <alignment/>
      <protection/>
    </xf>
    <xf numFmtId="3" fontId="12" fillId="0" borderId="88" xfId="21" applyNumberFormat="1" applyFont="1" applyFill="1" applyBorder="1">
      <alignment/>
      <protection/>
    </xf>
    <xf numFmtId="0" fontId="0" fillId="0" borderId="54" xfId="21" applyFont="1" applyFill="1" applyBorder="1" applyAlignment="1">
      <alignment horizontal="left"/>
      <protection/>
    </xf>
    <xf numFmtId="0" fontId="0" fillId="0" borderId="46" xfId="21" applyFont="1" applyFill="1" applyBorder="1" applyAlignment="1">
      <alignment horizontal="left"/>
      <protection/>
    </xf>
    <xf numFmtId="3" fontId="6" fillId="0" borderId="65" xfId="21" applyNumberFormat="1" applyFont="1" applyFill="1" applyBorder="1">
      <alignment/>
      <protection/>
    </xf>
    <xf numFmtId="0" fontId="6" fillId="0" borderId="89" xfId="21" applyFont="1" applyFill="1" applyBorder="1">
      <alignment/>
      <protection/>
    </xf>
    <xf numFmtId="3" fontId="6" fillId="0" borderId="90" xfId="21" applyNumberFormat="1" applyFont="1" applyFill="1" applyBorder="1">
      <alignment/>
      <protection/>
    </xf>
    <xf numFmtId="3" fontId="6" fillId="0" borderId="88" xfId="21" applyNumberFormat="1" applyFont="1" applyFill="1" applyBorder="1">
      <alignment/>
      <protection/>
    </xf>
    <xf numFmtId="0" fontId="0" fillId="0" borderId="23" xfId="21" applyFont="1" applyFill="1" applyBorder="1">
      <alignment/>
      <protection/>
    </xf>
    <xf numFmtId="3" fontId="6" fillId="0" borderId="24" xfId="21" applyNumberFormat="1" applyFont="1" applyFill="1" applyBorder="1">
      <alignment/>
      <protection/>
    </xf>
    <xf numFmtId="3" fontId="6" fillId="0" borderId="25" xfId="21" applyNumberFormat="1" applyFont="1" applyFill="1" applyBorder="1">
      <alignment/>
      <protection/>
    </xf>
    <xf numFmtId="4" fontId="6" fillId="0" borderId="24" xfId="21" applyNumberFormat="1" applyFont="1" applyFill="1" applyBorder="1">
      <alignment/>
      <protection/>
    </xf>
    <xf numFmtId="4" fontId="6" fillId="0" borderId="25" xfId="21" applyNumberFormat="1" applyFont="1" applyFill="1" applyBorder="1">
      <alignment/>
      <protection/>
    </xf>
    <xf numFmtId="3" fontId="6" fillId="0" borderId="27" xfId="21" applyNumberFormat="1" applyFont="1" applyFill="1" applyBorder="1">
      <alignment/>
      <protection/>
    </xf>
    <xf numFmtId="3" fontId="6" fillId="0" borderId="28" xfId="21" applyNumberFormat="1" applyFont="1" applyFill="1" applyBorder="1">
      <alignment/>
      <protection/>
    </xf>
    <xf numFmtId="3" fontId="6" fillId="0" borderId="91" xfId="21" applyNumberFormat="1" applyFont="1" applyFill="1" applyBorder="1">
      <alignment/>
      <protection/>
    </xf>
    <xf numFmtId="3" fontId="6" fillId="0" borderId="31" xfId="21" applyNumberFormat="1" applyFont="1" applyFill="1" applyBorder="1">
      <alignment/>
      <protection/>
    </xf>
    <xf numFmtId="0" fontId="6" fillId="2" borderId="89" xfId="21" applyFont="1" applyFill="1" applyBorder="1">
      <alignment/>
      <protection/>
    </xf>
    <xf numFmtId="3" fontId="6" fillId="2" borderId="75" xfId="21" applyNumberFormat="1" applyFont="1" applyFill="1" applyBorder="1">
      <alignment/>
      <protection/>
    </xf>
    <xf numFmtId="3" fontId="6" fillId="2" borderId="86" xfId="21" applyNumberFormat="1" applyFont="1" applyFill="1" applyBorder="1">
      <alignment/>
      <protection/>
    </xf>
    <xf numFmtId="3" fontId="6" fillId="2" borderId="87" xfId="21" applyNumberFormat="1" applyFont="1" applyFill="1" applyBorder="1">
      <alignment/>
      <protection/>
    </xf>
    <xf numFmtId="3" fontId="6" fillId="2" borderId="12" xfId="21" applyNumberFormat="1" applyFont="1" applyFill="1" applyBorder="1">
      <alignment/>
      <protection/>
    </xf>
    <xf numFmtId="3" fontId="6" fillId="2" borderId="90" xfId="21" applyNumberFormat="1" applyFont="1" applyFill="1" applyBorder="1">
      <alignment/>
      <protection/>
    </xf>
    <xf numFmtId="3" fontId="6" fillId="0" borderId="92" xfId="21" applyNumberFormat="1" applyFont="1" applyFill="1" applyBorder="1">
      <alignment/>
      <protection/>
    </xf>
    <xf numFmtId="3" fontId="6" fillId="2" borderId="27" xfId="21" applyNumberFormat="1" applyFont="1" applyFill="1" applyBorder="1">
      <alignment/>
      <protection/>
    </xf>
    <xf numFmtId="3" fontId="6" fillId="2" borderId="28" xfId="21" applyNumberFormat="1" applyFont="1" applyFill="1" applyBorder="1">
      <alignment/>
      <protection/>
    </xf>
    <xf numFmtId="0" fontId="0" fillId="0" borderId="81" xfId="21" applyFont="1" applyFill="1" applyBorder="1">
      <alignment/>
      <protection/>
    </xf>
    <xf numFmtId="3" fontId="6" fillId="0" borderId="93" xfId="21" applyNumberFormat="1" applyFont="1" applyFill="1" applyBorder="1">
      <alignment/>
      <protection/>
    </xf>
    <xf numFmtId="0" fontId="6" fillId="0" borderId="89" xfId="21" applyFont="1" applyFill="1" applyBorder="1" applyAlignment="1">
      <alignment horizontal="left"/>
      <protection/>
    </xf>
    <xf numFmtId="0" fontId="8" fillId="0" borderId="9" xfId="21" applyFont="1" applyFill="1" applyBorder="1" applyAlignment="1">
      <alignment horizontal="left"/>
      <protection/>
    </xf>
    <xf numFmtId="3" fontId="6" fillId="0" borderId="20" xfId="21" applyNumberFormat="1" applyFont="1" applyFill="1" applyBorder="1">
      <alignment/>
      <protection/>
    </xf>
    <xf numFmtId="164" fontId="6" fillId="0" borderId="81" xfId="21" applyNumberFormat="1" applyFont="1" applyFill="1" applyBorder="1" applyAlignment="1" applyProtection="1">
      <alignment/>
      <protection locked="0"/>
    </xf>
    <xf numFmtId="3" fontId="12" fillId="0" borderId="72" xfId="21" applyNumberFormat="1" applyFont="1" applyFill="1" applyBorder="1">
      <alignment/>
      <protection/>
    </xf>
    <xf numFmtId="3" fontId="6" fillId="2" borderId="71" xfId="21" applyNumberFormat="1" applyFont="1" applyFill="1" applyBorder="1">
      <alignment/>
      <protection/>
    </xf>
    <xf numFmtId="3" fontId="6" fillId="2" borderId="70" xfId="21" applyNumberFormat="1" applyFont="1" applyFill="1" applyBorder="1">
      <alignment/>
      <protection/>
    </xf>
    <xf numFmtId="3" fontId="6" fillId="2" borderId="82" xfId="21" applyNumberFormat="1" applyFont="1" applyFill="1" applyBorder="1">
      <alignment/>
      <protection/>
    </xf>
    <xf numFmtId="3" fontId="6" fillId="2" borderId="83" xfId="21" applyNumberFormat="1" applyFont="1" applyFill="1" applyBorder="1">
      <alignment/>
      <protection/>
    </xf>
    <xf numFmtId="3" fontId="6" fillId="2" borderId="84" xfId="21" applyNumberFormat="1" applyFont="1" applyFill="1" applyBorder="1">
      <alignment/>
      <protection/>
    </xf>
    <xf numFmtId="3" fontId="6" fillId="2" borderId="93" xfId="21" applyNumberFormat="1" applyFont="1" applyFill="1" applyBorder="1">
      <alignment/>
      <protection/>
    </xf>
    <xf numFmtId="164" fontId="6" fillId="0" borderId="89" xfId="21" applyNumberFormat="1" applyFont="1" applyFill="1" applyBorder="1" applyAlignment="1" applyProtection="1">
      <alignment/>
      <protection locked="0"/>
    </xf>
    <xf numFmtId="3" fontId="12" fillId="0" borderId="76" xfId="21" applyNumberFormat="1" applyFont="1" applyFill="1" applyBorder="1">
      <alignment/>
      <protection/>
    </xf>
    <xf numFmtId="3" fontId="6" fillId="2" borderId="88" xfId="21" applyNumberFormat="1" applyFont="1" applyFill="1" applyBorder="1">
      <alignment/>
      <protection/>
    </xf>
    <xf numFmtId="164" fontId="0" fillId="0" borderId="46" xfId="21" applyNumberFormat="1" applyFont="1" applyFill="1" applyBorder="1" applyAlignment="1" applyProtection="1">
      <alignment/>
      <protection locked="0"/>
    </xf>
    <xf numFmtId="4" fontId="6" fillId="0" borderId="47" xfId="21" applyNumberFormat="1" applyFont="1" applyFill="1" applyBorder="1">
      <alignment/>
      <protection/>
    </xf>
    <xf numFmtId="4" fontId="6" fillId="0" borderId="48" xfId="21" applyNumberFormat="1" applyFont="1" applyFill="1" applyBorder="1">
      <alignment/>
      <protection/>
    </xf>
    <xf numFmtId="4" fontId="6" fillId="2" borderId="48" xfId="21" applyNumberFormat="1" applyFont="1" applyFill="1" applyBorder="1">
      <alignment/>
      <protection/>
    </xf>
    <xf numFmtId="3" fontId="6" fillId="2" borderId="48" xfId="21" applyNumberFormat="1" applyFont="1" applyFill="1" applyBorder="1">
      <alignment/>
      <protection/>
    </xf>
    <xf numFmtId="164" fontId="0" fillId="0" borderId="54" xfId="21" applyNumberFormat="1" applyFont="1" applyFill="1" applyBorder="1" applyAlignment="1" applyProtection="1">
      <alignment/>
      <protection locked="0"/>
    </xf>
    <xf numFmtId="164" fontId="6" fillId="0" borderId="38" xfId="21" applyNumberFormat="1" applyFont="1" applyFill="1" applyBorder="1" applyAlignment="1" applyProtection="1">
      <alignment/>
      <protection locked="0"/>
    </xf>
    <xf numFmtId="3" fontId="6" fillId="2" borderId="40" xfId="21" applyNumberFormat="1" applyFont="1" applyFill="1" applyBorder="1">
      <alignment/>
      <protection/>
    </xf>
    <xf numFmtId="3" fontId="6" fillId="2" borderId="44" xfId="21" applyNumberFormat="1" applyFont="1" applyFill="1" applyBorder="1">
      <alignment/>
      <protection/>
    </xf>
    <xf numFmtId="3" fontId="6" fillId="2" borderId="45" xfId="21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89" xfId="21" applyFont="1" applyFill="1" applyBorder="1">
      <alignment/>
      <protection/>
    </xf>
    <xf numFmtId="4" fontId="12" fillId="2" borderId="48" xfId="21" applyNumberFormat="1" applyFont="1" applyFill="1" applyBorder="1">
      <alignment/>
      <protection/>
    </xf>
    <xf numFmtId="0" fontId="13" fillId="0" borderId="94" xfId="21" applyFont="1" applyFill="1" applyBorder="1">
      <alignment/>
      <protection/>
    </xf>
    <xf numFmtId="3" fontId="6" fillId="0" borderId="95" xfId="21" applyNumberFormat="1" applyFont="1" applyFill="1" applyBorder="1">
      <alignment/>
      <protection/>
    </xf>
    <xf numFmtId="3" fontId="6" fillId="0" borderId="96" xfId="21" applyNumberFormat="1" applyFont="1" applyFill="1" applyBorder="1">
      <alignment/>
      <protection/>
    </xf>
    <xf numFmtId="3" fontId="6" fillId="0" borderId="97" xfId="21" applyNumberFormat="1" applyFont="1" applyFill="1" applyBorder="1">
      <alignment/>
      <protection/>
    </xf>
    <xf numFmtId="4" fontId="6" fillId="0" borderId="95" xfId="21" applyNumberFormat="1" applyFont="1" applyFill="1" applyBorder="1">
      <alignment/>
      <protection/>
    </xf>
    <xf numFmtId="4" fontId="6" fillId="0" borderId="96" xfId="21" applyNumberFormat="1" applyFont="1" applyFill="1" applyBorder="1">
      <alignment/>
      <protection/>
    </xf>
    <xf numFmtId="3" fontId="6" fillId="0" borderId="98" xfId="21" applyNumberFormat="1" applyFont="1" applyFill="1" applyBorder="1">
      <alignment/>
      <protection/>
    </xf>
    <xf numFmtId="3" fontId="6" fillId="0" borderId="99" xfId="21" applyNumberFormat="1" applyFont="1" applyFill="1" applyBorder="1">
      <alignment/>
      <protection/>
    </xf>
    <xf numFmtId="3" fontId="6" fillId="0" borderId="100" xfId="21" applyNumberFormat="1" applyFont="1" applyFill="1" applyBorder="1">
      <alignment/>
      <protection/>
    </xf>
    <xf numFmtId="3" fontId="6" fillId="0" borderId="101" xfId="21" applyNumberFormat="1" applyFont="1" applyFill="1" applyBorder="1">
      <alignment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6" fillId="0" borderId="1" xfId="21" applyFont="1" applyFill="1" applyBorder="1" applyAlignment="1">
      <alignment horizontal="center"/>
      <protection/>
    </xf>
    <xf numFmtId="3" fontId="6" fillId="0" borderId="102" xfId="21" applyNumberFormat="1" applyFont="1" applyFill="1" applyBorder="1">
      <alignment/>
      <protection/>
    </xf>
    <xf numFmtId="3" fontId="6" fillId="0" borderId="103" xfId="21" applyNumberFormat="1" applyFont="1" applyFill="1" applyBorder="1">
      <alignment/>
      <protection/>
    </xf>
    <xf numFmtId="4" fontId="6" fillId="0" borderId="102" xfId="21" applyNumberFormat="1" applyFont="1" applyFill="1" applyBorder="1">
      <alignment/>
      <protection/>
    </xf>
    <xf numFmtId="3" fontId="6" fillId="0" borderId="104" xfId="21" applyNumberFormat="1" applyFont="1" applyFill="1" applyBorder="1">
      <alignment/>
      <protection/>
    </xf>
    <xf numFmtId="3" fontId="6" fillId="0" borderId="105" xfId="21" applyNumberFormat="1" applyFont="1" applyFill="1" applyBorder="1">
      <alignment/>
      <protection/>
    </xf>
    <xf numFmtId="3" fontId="6" fillId="0" borderId="106" xfId="21" applyNumberFormat="1" applyFont="1" applyFill="1" applyBorder="1">
      <alignment/>
      <protection/>
    </xf>
    <xf numFmtId="3" fontId="6" fillId="0" borderId="6" xfId="21" applyNumberFormat="1" applyFont="1" applyFill="1" applyBorder="1">
      <alignment/>
      <protection/>
    </xf>
    <xf numFmtId="3" fontId="6" fillId="0" borderId="8" xfId="21" applyNumberFormat="1" applyFont="1" applyFill="1" applyBorder="1">
      <alignment/>
      <protection/>
    </xf>
    <xf numFmtId="0" fontId="5" fillId="0" borderId="9" xfId="21" applyFont="1" applyFill="1" applyBorder="1" applyAlignment="1">
      <alignment horizontal="center"/>
      <protection/>
    </xf>
    <xf numFmtId="0" fontId="0" fillId="0" borderId="107" xfId="21" applyFont="1" applyFill="1" applyBorder="1">
      <alignment/>
      <protection/>
    </xf>
    <xf numFmtId="4" fontId="6" fillId="0" borderId="108" xfId="21" applyNumberFormat="1" applyFont="1" applyFill="1" applyBorder="1">
      <alignment/>
      <protection/>
    </xf>
    <xf numFmtId="3" fontId="6" fillId="0" borderId="108" xfId="21" applyNumberFormat="1" applyFont="1" applyFill="1" applyBorder="1">
      <alignment/>
      <protection/>
    </xf>
    <xf numFmtId="3" fontId="6" fillId="0" borderId="109" xfId="21" applyNumberFormat="1" applyFont="1" applyFill="1" applyBorder="1">
      <alignment/>
      <protection/>
    </xf>
    <xf numFmtId="3" fontId="6" fillId="0" borderId="110" xfId="21" applyNumberFormat="1" applyFont="1" applyFill="1" applyBorder="1">
      <alignment/>
      <protection/>
    </xf>
    <xf numFmtId="4" fontId="6" fillId="0" borderId="111" xfId="21" applyNumberFormat="1" applyFont="1" applyFill="1" applyBorder="1">
      <alignment/>
      <protection/>
    </xf>
    <xf numFmtId="4" fontId="6" fillId="0" borderId="112" xfId="21" applyNumberFormat="1" applyFont="1" applyFill="1" applyBorder="1">
      <alignment/>
      <protection/>
    </xf>
    <xf numFmtId="3" fontId="6" fillId="0" borderId="111" xfId="21" applyNumberFormat="1" applyFont="1" applyFill="1" applyBorder="1">
      <alignment/>
      <protection/>
    </xf>
    <xf numFmtId="3" fontId="6" fillId="0" borderId="112" xfId="21" applyNumberFormat="1" applyFont="1" applyFill="1" applyBorder="1">
      <alignment/>
      <protection/>
    </xf>
    <xf numFmtId="165" fontId="6" fillId="0" borderId="111" xfId="21" applyNumberFormat="1" applyFont="1" applyFill="1" applyBorder="1">
      <alignment/>
      <protection/>
    </xf>
    <xf numFmtId="165" fontId="6" fillId="0" borderId="112" xfId="21" applyNumberFormat="1" applyFont="1" applyFill="1" applyBorder="1">
      <alignment/>
      <protection/>
    </xf>
    <xf numFmtId="165" fontId="6" fillId="0" borderId="113" xfId="21" applyNumberFormat="1" applyFont="1" applyFill="1" applyBorder="1">
      <alignment/>
      <protection/>
    </xf>
    <xf numFmtId="165" fontId="6" fillId="0" borderId="114" xfId="21" applyNumberFormat="1" applyFont="1" applyFill="1" applyBorder="1">
      <alignment/>
      <protection/>
    </xf>
    <xf numFmtId="4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21" applyFont="1" applyFill="1" applyBorder="1">
      <alignment/>
      <protection/>
    </xf>
    <xf numFmtId="0" fontId="8" fillId="0" borderId="0" xfId="0" applyFont="1" applyFill="1" applyBorder="1" applyAlignment="1">
      <alignment/>
    </xf>
    <xf numFmtId="0" fontId="8" fillId="0" borderId="0" xfId="21" applyFont="1" applyFill="1" applyBorder="1">
      <alignment/>
      <protection/>
    </xf>
    <xf numFmtId="0" fontId="14" fillId="0" borderId="0" xfId="21" applyFont="1" applyFill="1">
      <alignment/>
      <protection/>
    </xf>
    <xf numFmtId="0" fontId="14" fillId="3" borderId="0" xfId="21" applyFont="1" applyFill="1" applyBorder="1">
      <alignment/>
      <protection/>
    </xf>
    <xf numFmtId="0" fontId="14" fillId="3" borderId="0" xfId="21" applyFont="1" applyFill="1">
      <alignment/>
      <protection/>
    </xf>
    <xf numFmtId="0" fontId="16" fillId="0" borderId="0" xfId="21" applyFont="1" applyFill="1">
      <alignment/>
      <protection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17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2" xfId="20"/>
    <cellStyle name="normální_333 pro rok 2012 (2)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9"/>
  <sheetViews>
    <sheetView tabSelected="1" zoomScale="75" zoomScaleNormal="75" workbookViewId="0" topLeftCell="A1">
      <pane xSplit="1" ySplit="11" topLeftCell="M12" activePane="bottomRight" state="frozen"/>
      <selection pane="topLeft" activeCell="F74" sqref="F74"/>
      <selection pane="topRight" activeCell="F74" sqref="F74"/>
      <selection pane="bottomLeft" activeCell="F74" sqref="F74"/>
      <selection pane="bottomRight" activeCell="A77" sqref="A77"/>
    </sheetView>
  </sheetViews>
  <sheetFormatPr defaultColWidth="9.125" defaultRowHeight="12.75"/>
  <cols>
    <col min="1" max="1" width="52.125" style="6" bestFit="1" customWidth="1"/>
    <col min="2" max="2" width="17.875" style="6" customWidth="1"/>
    <col min="3" max="3" width="14.875" style="6" customWidth="1"/>
    <col min="4" max="4" width="17.125" style="6" customWidth="1"/>
    <col min="5" max="5" width="10.625" style="6" customWidth="1"/>
    <col min="6" max="6" width="12.00390625" style="6" customWidth="1"/>
    <col min="7" max="7" width="14.625" style="6" customWidth="1"/>
    <col min="8" max="8" width="14.875" style="6" customWidth="1"/>
    <col min="9" max="9" width="15.625" style="6" customWidth="1"/>
    <col min="10" max="10" width="8.75390625" style="6" customWidth="1"/>
    <col min="11" max="11" width="8.125" style="6" customWidth="1"/>
    <col min="12" max="12" width="14.875" style="6" customWidth="1"/>
    <col min="13" max="13" width="11.25390625" style="6" customWidth="1"/>
    <col min="14" max="14" width="8.75390625" style="6" customWidth="1"/>
    <col min="15" max="15" width="14.875" style="6" customWidth="1"/>
    <col min="16" max="16" width="11.625" style="6" bestFit="1" customWidth="1"/>
    <col min="17" max="17" width="8.75390625" style="6" customWidth="1"/>
    <col min="18" max="18" width="14.625" style="6" customWidth="1"/>
    <col min="19" max="19" width="14.875" style="6" customWidth="1"/>
    <col min="20" max="20" width="15.625" style="6" customWidth="1"/>
    <col min="21" max="21" width="8.625" style="6" customWidth="1"/>
    <col min="22" max="22" width="8.125" style="6" customWidth="1"/>
    <col min="23" max="23" width="14.875" style="6" customWidth="1"/>
    <col min="24" max="24" width="15.25390625" style="6" customWidth="1"/>
    <col min="25" max="25" width="8.75390625" style="6" customWidth="1"/>
    <col min="26" max="26" width="14.875" style="6" customWidth="1"/>
    <col min="27" max="27" width="10.625" style="6" customWidth="1"/>
    <col min="28" max="28" width="8.625" style="6" customWidth="1"/>
    <col min="29" max="29" width="12.00390625" style="6" customWidth="1"/>
    <col min="30" max="30" width="14.875" style="6" customWidth="1"/>
    <col min="31" max="31" width="10.625" style="6" bestFit="1" customWidth="1"/>
    <col min="32" max="32" width="8.75390625" style="6" customWidth="1"/>
    <col min="33" max="33" width="14.875" style="6" customWidth="1"/>
    <col min="34" max="34" width="10.625" style="6" customWidth="1"/>
    <col min="35" max="35" width="8.625" style="6" customWidth="1"/>
    <col min="36" max="36" width="9.25390625" style="6" customWidth="1"/>
    <col min="37" max="37" width="9.25390625" style="6" bestFit="1" customWidth="1"/>
    <col min="38" max="38" width="9.125" style="6" customWidth="1"/>
    <col min="39" max="39" width="12.625" style="6" customWidth="1"/>
    <col min="40" max="40" width="14.75390625" style="6" customWidth="1"/>
    <col min="41" max="41" width="18.125" style="6" customWidth="1"/>
    <col min="42" max="16384" width="9.125" style="6" customWidth="1"/>
  </cols>
  <sheetData>
    <row r="1" spans="1:36" s="1" customFormat="1" ht="15.75">
      <c r="A1" s="1" t="s">
        <v>0</v>
      </c>
      <c r="V1" s="2"/>
      <c r="AJ1" s="2" t="s">
        <v>1</v>
      </c>
    </row>
    <row r="3" spans="1:37" ht="20.25">
      <c r="A3" s="3"/>
      <c r="B3" s="327" t="s">
        <v>2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</row>
    <row r="4" spans="2:37" ht="13.5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6" s="16" customFormat="1" ht="57.75" customHeight="1" thickBot="1" thickTop="1">
      <c r="A5" s="8"/>
      <c r="B5" s="9" t="s">
        <v>3</v>
      </c>
      <c r="C5" s="10"/>
      <c r="D5" s="10"/>
      <c r="E5" s="10"/>
      <c r="F5" s="11"/>
      <c r="G5" s="9" t="s">
        <v>4</v>
      </c>
      <c r="H5" s="10"/>
      <c r="I5" s="10"/>
      <c r="J5" s="10"/>
      <c r="K5" s="11"/>
      <c r="L5" s="324" t="s">
        <v>5</v>
      </c>
      <c r="M5" s="325"/>
      <c r="N5" s="326"/>
      <c r="O5" s="324" t="s">
        <v>6</v>
      </c>
      <c r="P5" s="325"/>
      <c r="Q5" s="326"/>
      <c r="R5" s="9" t="s">
        <v>86</v>
      </c>
      <c r="S5" s="10"/>
      <c r="T5" s="10"/>
      <c r="U5" s="10"/>
      <c r="V5" s="11"/>
      <c r="W5" s="324" t="s">
        <v>7</v>
      </c>
      <c r="X5" s="325"/>
      <c r="Y5" s="326"/>
      <c r="Z5" s="324" t="s">
        <v>8</v>
      </c>
      <c r="AA5" s="325"/>
      <c r="AB5" s="326"/>
      <c r="AC5" s="12" t="s">
        <v>9</v>
      </c>
      <c r="AD5" s="13" t="s">
        <v>10</v>
      </c>
      <c r="AE5" s="14"/>
      <c r="AF5" s="14"/>
      <c r="AG5" s="324" t="s">
        <v>11</v>
      </c>
      <c r="AH5" s="325"/>
      <c r="AI5" s="326"/>
      <c r="AJ5" s="15"/>
    </row>
    <row r="6" spans="1:36" s="30" customFormat="1" ht="12.75">
      <c r="A6" s="17"/>
      <c r="B6" s="18" t="s">
        <v>12</v>
      </c>
      <c r="C6" s="19" t="s">
        <v>13</v>
      </c>
      <c r="D6" s="20"/>
      <c r="E6" s="21"/>
      <c r="F6" s="22"/>
      <c r="G6" s="18" t="s">
        <v>12</v>
      </c>
      <c r="H6" s="19" t="s">
        <v>13</v>
      </c>
      <c r="I6" s="20"/>
      <c r="J6" s="21"/>
      <c r="K6" s="23"/>
      <c r="L6" s="24"/>
      <c r="M6" s="25"/>
      <c r="N6" s="26"/>
      <c r="O6" s="24"/>
      <c r="P6" s="25"/>
      <c r="Q6" s="26"/>
      <c r="R6" s="18" t="s">
        <v>12</v>
      </c>
      <c r="S6" s="19" t="s">
        <v>13</v>
      </c>
      <c r="T6" s="20"/>
      <c r="U6" s="21"/>
      <c r="V6" s="22"/>
      <c r="W6" s="24"/>
      <c r="X6" s="25"/>
      <c r="Y6" s="26"/>
      <c r="Z6" s="24"/>
      <c r="AA6" s="25"/>
      <c r="AB6" s="26"/>
      <c r="AC6" s="27" t="s">
        <v>14</v>
      </c>
      <c r="AD6" s="25"/>
      <c r="AE6" s="25"/>
      <c r="AF6" s="28"/>
      <c r="AG6" s="24"/>
      <c r="AH6" s="25"/>
      <c r="AI6" s="26"/>
      <c r="AJ6" s="29" t="s">
        <v>15</v>
      </c>
    </row>
    <row r="7" spans="1:36" s="30" customFormat="1" ht="12.75">
      <c r="A7" s="17"/>
      <c r="B7" s="18" t="s">
        <v>16</v>
      </c>
      <c r="C7" s="31" t="s">
        <v>17</v>
      </c>
      <c r="D7" s="31" t="s">
        <v>12</v>
      </c>
      <c r="E7" s="31" t="s">
        <v>18</v>
      </c>
      <c r="F7" s="22" t="s">
        <v>19</v>
      </c>
      <c r="G7" s="18" t="s">
        <v>16</v>
      </c>
      <c r="H7" s="31" t="s">
        <v>17</v>
      </c>
      <c r="I7" s="31" t="s">
        <v>12</v>
      </c>
      <c r="J7" s="31" t="s">
        <v>18</v>
      </c>
      <c r="K7" s="22" t="s">
        <v>19</v>
      </c>
      <c r="L7" s="18" t="s">
        <v>17</v>
      </c>
      <c r="M7" s="32" t="s">
        <v>12</v>
      </c>
      <c r="N7" s="33" t="s">
        <v>18</v>
      </c>
      <c r="O7" s="18" t="s">
        <v>17</v>
      </c>
      <c r="P7" s="32" t="s">
        <v>12</v>
      </c>
      <c r="Q7" s="33" t="s">
        <v>18</v>
      </c>
      <c r="R7" s="18" t="s">
        <v>16</v>
      </c>
      <c r="S7" s="31" t="s">
        <v>17</v>
      </c>
      <c r="T7" s="31" t="s">
        <v>12</v>
      </c>
      <c r="U7" s="31" t="s">
        <v>19</v>
      </c>
      <c r="V7" s="22" t="s">
        <v>19</v>
      </c>
      <c r="W7" s="18" t="s">
        <v>17</v>
      </c>
      <c r="X7" s="32" t="s">
        <v>12</v>
      </c>
      <c r="Y7" s="22" t="s">
        <v>19</v>
      </c>
      <c r="Z7" s="18" t="s">
        <v>17</v>
      </c>
      <c r="AA7" s="32" t="s">
        <v>12</v>
      </c>
      <c r="AB7" s="22" t="s">
        <v>19</v>
      </c>
      <c r="AC7" s="27" t="s">
        <v>20</v>
      </c>
      <c r="AD7" s="32" t="s">
        <v>17</v>
      </c>
      <c r="AE7" s="32" t="s">
        <v>12</v>
      </c>
      <c r="AF7" s="34" t="s">
        <v>19</v>
      </c>
      <c r="AG7" s="18" t="s">
        <v>17</v>
      </c>
      <c r="AH7" s="32" t="s">
        <v>12</v>
      </c>
      <c r="AI7" s="33" t="s">
        <v>19</v>
      </c>
      <c r="AJ7" s="29" t="s">
        <v>21</v>
      </c>
    </row>
    <row r="8" spans="1:36" s="30" customFormat="1" ht="12.75">
      <c r="A8" s="17"/>
      <c r="B8" s="18" t="s">
        <v>22</v>
      </c>
      <c r="C8" s="31" t="s">
        <v>23</v>
      </c>
      <c r="D8" s="31" t="s">
        <v>24</v>
      </c>
      <c r="E8" s="31" t="s">
        <v>25</v>
      </c>
      <c r="F8" s="22" t="s">
        <v>26</v>
      </c>
      <c r="G8" s="18" t="s">
        <v>22</v>
      </c>
      <c r="H8" s="31" t="s">
        <v>23</v>
      </c>
      <c r="I8" s="31" t="s">
        <v>24</v>
      </c>
      <c r="J8" s="31" t="s">
        <v>27</v>
      </c>
      <c r="K8" s="22" t="s">
        <v>26</v>
      </c>
      <c r="L8" s="18" t="s">
        <v>23</v>
      </c>
      <c r="M8" s="32" t="s">
        <v>24</v>
      </c>
      <c r="N8" s="33" t="s">
        <v>27</v>
      </c>
      <c r="O8" s="18" t="s">
        <v>23</v>
      </c>
      <c r="P8" s="32" t="s">
        <v>24</v>
      </c>
      <c r="Q8" s="33" t="s">
        <v>27</v>
      </c>
      <c r="R8" s="18" t="s">
        <v>22</v>
      </c>
      <c r="S8" s="31" t="s">
        <v>23</v>
      </c>
      <c r="T8" s="31" t="s">
        <v>24</v>
      </c>
      <c r="U8" s="31" t="s">
        <v>28</v>
      </c>
      <c r="V8" s="22" t="s">
        <v>26</v>
      </c>
      <c r="W8" s="18" t="s">
        <v>23</v>
      </c>
      <c r="X8" s="32" t="s">
        <v>24</v>
      </c>
      <c r="Y8" s="22" t="s">
        <v>28</v>
      </c>
      <c r="Z8" s="18" t="s">
        <v>23</v>
      </c>
      <c r="AA8" s="32" t="s">
        <v>24</v>
      </c>
      <c r="AB8" s="22" t="s">
        <v>28</v>
      </c>
      <c r="AC8" s="27" t="s">
        <v>29</v>
      </c>
      <c r="AD8" s="32" t="s">
        <v>23</v>
      </c>
      <c r="AE8" s="32" t="s">
        <v>24</v>
      </c>
      <c r="AF8" s="34" t="s">
        <v>28</v>
      </c>
      <c r="AG8" s="18" t="s">
        <v>23</v>
      </c>
      <c r="AH8" s="32" t="s">
        <v>24</v>
      </c>
      <c r="AI8" s="33" t="s">
        <v>28</v>
      </c>
      <c r="AJ8" s="29" t="s">
        <v>30</v>
      </c>
    </row>
    <row r="9" spans="1:36" s="30" customFormat="1" ht="12.75">
      <c r="A9" s="17"/>
      <c r="B9" s="18" t="s">
        <v>31</v>
      </c>
      <c r="C9" s="31" t="s">
        <v>32</v>
      </c>
      <c r="D9" s="31"/>
      <c r="E9" s="31" t="s">
        <v>33</v>
      </c>
      <c r="F9" s="22"/>
      <c r="G9" s="18" t="s">
        <v>31</v>
      </c>
      <c r="H9" s="31" t="s">
        <v>32</v>
      </c>
      <c r="I9" s="31"/>
      <c r="J9" s="31" t="s">
        <v>34</v>
      </c>
      <c r="K9" s="22"/>
      <c r="L9" s="18" t="s">
        <v>32</v>
      </c>
      <c r="M9" s="32"/>
      <c r="N9" s="33" t="s">
        <v>34</v>
      </c>
      <c r="O9" s="18" t="s">
        <v>32</v>
      </c>
      <c r="P9" s="32"/>
      <c r="Q9" s="33" t="s">
        <v>34</v>
      </c>
      <c r="R9" s="18" t="s">
        <v>31</v>
      </c>
      <c r="S9" s="31" t="s">
        <v>32</v>
      </c>
      <c r="T9" s="31"/>
      <c r="U9" s="31" t="s">
        <v>35</v>
      </c>
      <c r="V9" s="22"/>
      <c r="W9" s="18" t="s">
        <v>32</v>
      </c>
      <c r="X9" s="32"/>
      <c r="Y9" s="22" t="s">
        <v>35</v>
      </c>
      <c r="Z9" s="18" t="s">
        <v>32</v>
      </c>
      <c r="AA9" s="32"/>
      <c r="AB9" s="22" t="s">
        <v>35</v>
      </c>
      <c r="AC9" s="27" t="s">
        <v>36</v>
      </c>
      <c r="AD9" s="32" t="s">
        <v>32</v>
      </c>
      <c r="AE9" s="32"/>
      <c r="AF9" s="34" t="s">
        <v>35</v>
      </c>
      <c r="AG9" s="18" t="s">
        <v>32</v>
      </c>
      <c r="AH9" s="32"/>
      <c r="AI9" s="33" t="s">
        <v>35</v>
      </c>
      <c r="AJ9" s="29" t="s">
        <v>37</v>
      </c>
    </row>
    <row r="10" spans="1:41" s="30" customFormat="1" ht="13.5" thickBot="1">
      <c r="A10" s="35"/>
      <c r="B10" s="36" t="s">
        <v>38</v>
      </c>
      <c r="C10" s="37" t="s">
        <v>39</v>
      </c>
      <c r="D10" s="37" t="s">
        <v>39</v>
      </c>
      <c r="E10" s="37"/>
      <c r="F10" s="38" t="s">
        <v>39</v>
      </c>
      <c r="G10" s="36" t="s">
        <v>38</v>
      </c>
      <c r="H10" s="37" t="s">
        <v>39</v>
      </c>
      <c r="I10" s="37" t="s">
        <v>39</v>
      </c>
      <c r="J10" s="37" t="s">
        <v>40</v>
      </c>
      <c r="K10" s="38" t="s">
        <v>39</v>
      </c>
      <c r="L10" s="36" t="s">
        <v>39</v>
      </c>
      <c r="M10" s="39" t="s">
        <v>39</v>
      </c>
      <c r="N10" s="40" t="s">
        <v>40</v>
      </c>
      <c r="O10" s="36" t="s">
        <v>39</v>
      </c>
      <c r="P10" s="39" t="s">
        <v>39</v>
      </c>
      <c r="Q10" s="40" t="s">
        <v>40</v>
      </c>
      <c r="R10" s="36" t="s">
        <v>38</v>
      </c>
      <c r="S10" s="37" t="s">
        <v>39</v>
      </c>
      <c r="T10" s="37" t="s">
        <v>39</v>
      </c>
      <c r="U10" s="37" t="s">
        <v>41</v>
      </c>
      <c r="V10" s="38" t="s">
        <v>39</v>
      </c>
      <c r="W10" s="36" t="s">
        <v>39</v>
      </c>
      <c r="X10" s="39" t="s">
        <v>39</v>
      </c>
      <c r="Y10" s="38" t="s">
        <v>41</v>
      </c>
      <c r="Z10" s="36" t="s">
        <v>39</v>
      </c>
      <c r="AA10" s="39" t="s">
        <v>39</v>
      </c>
      <c r="AB10" s="38" t="s">
        <v>41</v>
      </c>
      <c r="AC10" s="41" t="s">
        <v>39</v>
      </c>
      <c r="AD10" s="39" t="s">
        <v>39</v>
      </c>
      <c r="AE10" s="39" t="s">
        <v>39</v>
      </c>
      <c r="AF10" s="42" t="s">
        <v>41</v>
      </c>
      <c r="AG10" s="36" t="s">
        <v>39</v>
      </c>
      <c r="AH10" s="39" t="s">
        <v>39</v>
      </c>
      <c r="AI10" s="40" t="s">
        <v>41</v>
      </c>
      <c r="AJ10" s="43">
        <v>2013</v>
      </c>
      <c r="AM10" s="44"/>
      <c r="AN10" s="44"/>
      <c r="AO10" s="44"/>
    </row>
    <row r="11" spans="1:41" ht="13.5" thickBot="1">
      <c r="A11" s="45" t="s">
        <v>29</v>
      </c>
      <c r="B11" s="46">
        <v>1</v>
      </c>
      <c r="C11" s="47">
        <v>2</v>
      </c>
      <c r="D11" s="47">
        <v>3</v>
      </c>
      <c r="E11" s="47">
        <v>4</v>
      </c>
      <c r="F11" s="47">
        <v>5</v>
      </c>
      <c r="G11" s="46">
        <v>6</v>
      </c>
      <c r="H11" s="47">
        <v>7</v>
      </c>
      <c r="I11" s="47">
        <v>8</v>
      </c>
      <c r="J11" s="47">
        <v>9</v>
      </c>
      <c r="K11" s="48">
        <v>10</v>
      </c>
      <c r="L11" s="46">
        <v>11</v>
      </c>
      <c r="M11" s="47">
        <v>12</v>
      </c>
      <c r="N11" s="48">
        <v>13</v>
      </c>
      <c r="O11" s="46">
        <v>14</v>
      </c>
      <c r="P11" s="47">
        <v>15</v>
      </c>
      <c r="Q11" s="48">
        <v>16</v>
      </c>
      <c r="R11" s="46">
        <v>17</v>
      </c>
      <c r="S11" s="47">
        <v>18</v>
      </c>
      <c r="T11" s="47">
        <v>19</v>
      </c>
      <c r="U11" s="47">
        <v>20</v>
      </c>
      <c r="V11" s="48">
        <v>21</v>
      </c>
      <c r="W11" s="46">
        <v>22</v>
      </c>
      <c r="X11" s="47">
        <v>23</v>
      </c>
      <c r="Y11" s="48">
        <v>24</v>
      </c>
      <c r="Z11" s="46">
        <v>25</v>
      </c>
      <c r="AA11" s="47">
        <v>26</v>
      </c>
      <c r="AB11" s="48">
        <v>27</v>
      </c>
      <c r="AC11" s="49">
        <v>28</v>
      </c>
      <c r="AD11" s="46">
        <v>29</v>
      </c>
      <c r="AE11" s="50">
        <v>30</v>
      </c>
      <c r="AF11" s="51">
        <v>31</v>
      </c>
      <c r="AG11" s="46">
        <v>32</v>
      </c>
      <c r="AH11" s="50">
        <v>33</v>
      </c>
      <c r="AI11" s="52">
        <v>34</v>
      </c>
      <c r="AJ11" s="53">
        <v>35</v>
      </c>
      <c r="AM11" s="54"/>
      <c r="AN11" s="54"/>
      <c r="AO11" s="54"/>
    </row>
    <row r="12" spans="1:41" s="67" customFormat="1" ht="15">
      <c r="A12" s="55" t="s">
        <v>42</v>
      </c>
      <c r="B12" s="56"/>
      <c r="C12" s="57"/>
      <c r="D12" s="57"/>
      <c r="E12" s="58"/>
      <c r="F12" s="59"/>
      <c r="G12" s="56"/>
      <c r="H12" s="57"/>
      <c r="I12" s="57"/>
      <c r="J12" s="58"/>
      <c r="K12" s="59"/>
      <c r="L12" s="56"/>
      <c r="M12" s="57"/>
      <c r="N12" s="59"/>
      <c r="O12" s="56"/>
      <c r="P12" s="57"/>
      <c r="Q12" s="59"/>
      <c r="R12" s="56"/>
      <c r="S12" s="57"/>
      <c r="T12" s="57"/>
      <c r="U12" s="58"/>
      <c r="V12" s="59"/>
      <c r="W12" s="56"/>
      <c r="X12" s="57"/>
      <c r="Y12" s="59"/>
      <c r="Z12" s="57"/>
      <c r="AA12" s="60"/>
      <c r="AB12" s="61"/>
      <c r="AC12" s="62"/>
      <c r="AD12" s="56"/>
      <c r="AE12" s="57"/>
      <c r="AF12" s="59"/>
      <c r="AG12" s="63"/>
      <c r="AH12" s="64"/>
      <c r="AI12" s="65"/>
      <c r="AJ12" s="66"/>
      <c r="AM12" s="68"/>
      <c r="AN12" s="68"/>
      <c r="AO12" s="69"/>
    </row>
    <row r="13" spans="1:41" s="67" customFormat="1" ht="15">
      <c r="A13" s="70" t="s">
        <v>43</v>
      </c>
      <c r="B13" s="71">
        <f>IF(C13+D13=B18+B49,B49+B18,"chyba")</f>
        <v>7821874000</v>
      </c>
      <c r="C13" s="72">
        <f>C18+C49</f>
        <v>57913000</v>
      </c>
      <c r="D13" s="72">
        <f>D18+D49</f>
        <v>7763961000</v>
      </c>
      <c r="E13" s="72">
        <f>E18+E49</f>
        <v>24218</v>
      </c>
      <c r="F13" s="73">
        <f>IF(E13=0,0,ROUND(D13/E13/12,0))</f>
        <v>26716</v>
      </c>
      <c r="G13" s="71">
        <f>IF(H13+I13=G18+G49,G49+G18,"chyba")</f>
        <v>8044437273</v>
      </c>
      <c r="H13" s="72">
        <f>H18+H49</f>
        <v>67876373</v>
      </c>
      <c r="I13" s="72">
        <f>I18+I49</f>
        <v>7976560900</v>
      </c>
      <c r="J13" s="72">
        <f>J18+J49</f>
        <v>24222</v>
      </c>
      <c r="K13" s="73">
        <f>IF(J13=0,0,ROUND(I13/J13/12,0))</f>
        <v>27443</v>
      </c>
      <c r="L13" s="71">
        <f aca="true" t="shared" si="0" ref="L13:Q13">L18+L49</f>
        <v>6768958</v>
      </c>
      <c r="M13" s="74">
        <f t="shared" si="0"/>
        <v>19228628</v>
      </c>
      <c r="N13" s="75">
        <f t="shared" si="0"/>
        <v>0</v>
      </c>
      <c r="O13" s="71">
        <f t="shared" si="0"/>
        <v>606000</v>
      </c>
      <c r="P13" s="74">
        <f t="shared" si="0"/>
        <v>0</v>
      </c>
      <c r="Q13" s="75">
        <f t="shared" si="0"/>
        <v>0</v>
      </c>
      <c r="R13" s="71">
        <f>IF(S13+T13=R18+R49,R49+R18,"chyba")</f>
        <v>7983989972.45</v>
      </c>
      <c r="S13" s="72">
        <f>S18+S49</f>
        <v>41909093</v>
      </c>
      <c r="T13" s="72">
        <f>T18+T49</f>
        <v>7942080879.45</v>
      </c>
      <c r="U13" s="72">
        <f>U18+U49</f>
        <v>23347</v>
      </c>
      <c r="V13" s="73">
        <f>IF(U13=0,0,ROUND(T13/U13/12,0))</f>
        <v>28348</v>
      </c>
      <c r="W13" s="71">
        <f aca="true" t="shared" si="1" ref="W13:AJ13">W18+W49</f>
        <v>3577946</v>
      </c>
      <c r="X13" s="74">
        <f t="shared" si="1"/>
        <v>18693307</v>
      </c>
      <c r="Y13" s="75">
        <f t="shared" si="1"/>
        <v>0</v>
      </c>
      <c r="Z13" s="71">
        <f t="shared" si="1"/>
        <v>0</v>
      </c>
      <c r="AA13" s="74">
        <f t="shared" si="1"/>
        <v>0</v>
      </c>
      <c r="AB13" s="75">
        <f t="shared" si="1"/>
        <v>0</v>
      </c>
      <c r="AC13" s="76">
        <f t="shared" si="1"/>
        <v>0</v>
      </c>
      <c r="AD13" s="71">
        <f t="shared" si="1"/>
        <v>0</v>
      </c>
      <c r="AE13" s="74">
        <f t="shared" si="1"/>
        <v>149407</v>
      </c>
      <c r="AF13" s="75">
        <f t="shared" si="1"/>
        <v>0</v>
      </c>
      <c r="AG13" s="71">
        <f t="shared" si="1"/>
        <v>0</v>
      </c>
      <c r="AH13" s="74">
        <f t="shared" si="1"/>
        <v>0</v>
      </c>
      <c r="AI13" s="75">
        <f t="shared" si="1"/>
        <v>0</v>
      </c>
      <c r="AJ13" s="77">
        <f t="shared" si="1"/>
        <v>0</v>
      </c>
      <c r="AM13" s="68"/>
      <c r="AN13" s="68"/>
      <c r="AO13" s="69"/>
    </row>
    <row r="14" spans="1:41" s="67" customFormat="1" ht="15">
      <c r="A14" s="78" t="s">
        <v>44</v>
      </c>
      <c r="B14" s="79"/>
      <c r="C14" s="80"/>
      <c r="D14" s="80"/>
      <c r="E14" s="80"/>
      <c r="F14" s="81"/>
      <c r="G14" s="79"/>
      <c r="H14" s="80"/>
      <c r="I14" s="80"/>
      <c r="J14" s="80"/>
      <c r="K14" s="73"/>
      <c r="L14" s="79"/>
      <c r="M14" s="82"/>
      <c r="N14" s="83"/>
      <c r="O14" s="79"/>
      <c r="P14" s="82"/>
      <c r="Q14" s="83"/>
      <c r="R14" s="79"/>
      <c r="S14" s="80"/>
      <c r="T14" s="80"/>
      <c r="U14" s="80"/>
      <c r="V14" s="73"/>
      <c r="W14" s="79"/>
      <c r="X14" s="82"/>
      <c r="Y14" s="83"/>
      <c r="Z14" s="79"/>
      <c r="AA14" s="82"/>
      <c r="AB14" s="83"/>
      <c r="AC14" s="84"/>
      <c r="AD14" s="79"/>
      <c r="AE14" s="82"/>
      <c r="AF14" s="83"/>
      <c r="AG14" s="79"/>
      <c r="AH14" s="82"/>
      <c r="AI14" s="83"/>
      <c r="AJ14" s="85"/>
      <c r="AM14" s="68"/>
      <c r="AN14" s="68"/>
      <c r="AO14" s="69"/>
    </row>
    <row r="15" spans="1:41" s="67" customFormat="1" ht="15.75" thickBot="1">
      <c r="A15" s="86" t="s">
        <v>45</v>
      </c>
      <c r="B15" s="87">
        <f>C15+D15</f>
        <v>0</v>
      </c>
      <c r="C15" s="88"/>
      <c r="D15" s="88"/>
      <c r="E15" s="89"/>
      <c r="F15" s="90">
        <f>IF(E15=0,0,ROUND(D15/E15/12,0))</f>
        <v>0</v>
      </c>
      <c r="G15" s="91">
        <f>H15+I15</f>
        <v>0</v>
      </c>
      <c r="H15" s="92"/>
      <c r="I15" s="92"/>
      <c r="J15" s="92"/>
      <c r="K15" s="73">
        <f>IF(J15=0,0,ROUND(I15/J15/12,0))</f>
        <v>0</v>
      </c>
      <c r="L15" s="93"/>
      <c r="M15" s="94"/>
      <c r="N15" s="95"/>
      <c r="O15" s="93"/>
      <c r="P15" s="94"/>
      <c r="Q15" s="95"/>
      <c r="R15" s="91">
        <f>S15+T15</f>
        <v>0</v>
      </c>
      <c r="S15" s="92"/>
      <c r="T15" s="92"/>
      <c r="U15" s="92"/>
      <c r="V15" s="73">
        <f>IF(U15=0,0,ROUND(T15/U15/12,0))</f>
        <v>0</v>
      </c>
      <c r="W15" s="93"/>
      <c r="X15" s="94"/>
      <c r="Y15" s="95"/>
      <c r="Z15" s="93"/>
      <c r="AA15" s="94"/>
      <c r="AB15" s="95"/>
      <c r="AC15" s="96"/>
      <c r="AD15" s="93"/>
      <c r="AE15" s="94"/>
      <c r="AF15" s="95"/>
      <c r="AG15" s="93"/>
      <c r="AH15" s="94"/>
      <c r="AI15" s="95"/>
      <c r="AJ15" s="97"/>
      <c r="AM15" s="98"/>
      <c r="AN15" s="98"/>
      <c r="AO15" s="99"/>
    </row>
    <row r="16" spans="1:41" s="67" customFormat="1" ht="15.75" thickBot="1">
      <c r="A16" s="100" t="s">
        <v>46</v>
      </c>
      <c r="B16" s="101"/>
      <c r="C16" s="102"/>
      <c r="D16" s="102">
        <f>D21+D51</f>
        <v>1655461000</v>
      </c>
      <c r="E16" s="102">
        <f>E21+E51</f>
        <v>4265</v>
      </c>
      <c r="F16" s="103">
        <f>IF(E16=0,0,ROUND(D16/E16/12,0))</f>
        <v>32346</v>
      </c>
      <c r="G16" s="87"/>
      <c r="H16" s="104"/>
      <c r="I16" s="104">
        <f>I21+I51</f>
        <v>1655461000</v>
      </c>
      <c r="J16" s="104">
        <f>J21+J51</f>
        <v>4265</v>
      </c>
      <c r="K16" s="105">
        <f>IF(J16=0,0,ROUND(I16/J16/12,0))</f>
        <v>32346</v>
      </c>
      <c r="L16" s="106"/>
      <c r="M16" s="107">
        <f>M21+M51</f>
        <v>0</v>
      </c>
      <c r="N16" s="108">
        <f>N21+N51</f>
        <v>0</v>
      </c>
      <c r="O16" s="106"/>
      <c r="P16" s="107">
        <f>P21+P51</f>
        <v>0</v>
      </c>
      <c r="Q16" s="108">
        <f>Q21+Q51</f>
        <v>0</v>
      </c>
      <c r="R16" s="106"/>
      <c r="S16" s="109"/>
      <c r="T16" s="107">
        <f>T21+T51</f>
        <v>1655461000</v>
      </c>
      <c r="U16" s="108">
        <f>U21+U51</f>
        <v>3981</v>
      </c>
      <c r="V16" s="110">
        <f>IF(U16=0,0,ROUND(T16/U16/12,0))</f>
        <v>34653</v>
      </c>
      <c r="W16" s="106"/>
      <c r="X16" s="107">
        <f>X21+X51</f>
        <v>0</v>
      </c>
      <c r="Y16" s="108">
        <f>Y21+Y51</f>
        <v>0</v>
      </c>
      <c r="Z16" s="87"/>
      <c r="AA16" s="111">
        <f>AA21+AA51</f>
        <v>0</v>
      </c>
      <c r="AB16" s="112">
        <f>AB21+AB51</f>
        <v>0</v>
      </c>
      <c r="AC16" s="113"/>
      <c r="AD16" s="87"/>
      <c r="AE16" s="111">
        <f>AE21+AE51</f>
        <v>0</v>
      </c>
      <c r="AF16" s="112">
        <f>AF21+AF51</f>
        <v>0</v>
      </c>
      <c r="AG16" s="87"/>
      <c r="AH16" s="111">
        <f>AH21+AH51</f>
        <v>0</v>
      </c>
      <c r="AI16" s="112">
        <f>AI21+AI51</f>
        <v>0</v>
      </c>
      <c r="AJ16" s="114"/>
      <c r="AM16" s="98"/>
      <c r="AN16" s="98"/>
      <c r="AO16" s="99"/>
    </row>
    <row r="17" spans="1:41" s="67" customFormat="1" ht="15">
      <c r="A17" s="115" t="s">
        <v>47</v>
      </c>
      <c r="B17" s="116"/>
      <c r="C17" s="58"/>
      <c r="D17" s="58"/>
      <c r="E17" s="58"/>
      <c r="F17" s="59"/>
      <c r="G17" s="116"/>
      <c r="H17" s="58"/>
      <c r="I17" s="58"/>
      <c r="J17" s="58"/>
      <c r="K17" s="59"/>
      <c r="L17" s="116"/>
      <c r="M17" s="60"/>
      <c r="N17" s="65"/>
      <c r="O17" s="116"/>
      <c r="P17" s="60"/>
      <c r="Q17" s="65"/>
      <c r="R17" s="116"/>
      <c r="S17" s="58"/>
      <c r="T17" s="58"/>
      <c r="U17" s="58"/>
      <c r="V17" s="59"/>
      <c r="W17" s="116"/>
      <c r="X17" s="60"/>
      <c r="Y17" s="65"/>
      <c r="Z17" s="116"/>
      <c r="AA17" s="60"/>
      <c r="AB17" s="65"/>
      <c r="AC17" s="117"/>
      <c r="AD17" s="116"/>
      <c r="AE17" s="60"/>
      <c r="AF17" s="65"/>
      <c r="AG17" s="116"/>
      <c r="AH17" s="60"/>
      <c r="AI17" s="65"/>
      <c r="AJ17" s="118"/>
      <c r="AM17" s="68"/>
      <c r="AN17" s="68"/>
      <c r="AO17" s="69"/>
    </row>
    <row r="18" spans="1:41" s="67" customFormat="1" ht="15">
      <c r="A18" s="119" t="s">
        <v>48</v>
      </c>
      <c r="B18" s="71">
        <f>C18+D18</f>
        <v>7187973000</v>
      </c>
      <c r="C18" s="72">
        <f>C23+C34+C45</f>
        <v>40188000</v>
      </c>
      <c r="D18" s="72">
        <f>D23+D34+D45</f>
        <v>7147785000</v>
      </c>
      <c r="E18" s="72">
        <f>E23+E34+E45</f>
        <v>22350</v>
      </c>
      <c r="F18" s="73">
        <f>IF(E18=0,0,ROUND(D18/E18/12,0))</f>
        <v>26651</v>
      </c>
      <c r="G18" s="71">
        <f>H18+I18</f>
        <v>7403776004</v>
      </c>
      <c r="H18" s="72">
        <f>H23+H34+H45</f>
        <v>50514000</v>
      </c>
      <c r="I18" s="72">
        <f>I23+I34+I45</f>
        <v>7353262004</v>
      </c>
      <c r="J18" s="72">
        <f>J23+J34+J45</f>
        <v>22352</v>
      </c>
      <c r="K18" s="73">
        <f>IF(J18=0,0,ROUND(I18/J18/12,0))</f>
        <v>27415</v>
      </c>
      <c r="L18" s="71">
        <f aca="true" t="shared" si="2" ref="L18:Q18">L23+L34+L45</f>
        <v>5858816</v>
      </c>
      <c r="M18" s="74">
        <f t="shared" si="2"/>
        <v>18631690</v>
      </c>
      <c r="N18" s="75">
        <f t="shared" si="2"/>
        <v>0</v>
      </c>
      <c r="O18" s="71">
        <f t="shared" si="2"/>
        <v>606000</v>
      </c>
      <c r="P18" s="74">
        <f t="shared" si="2"/>
        <v>0</v>
      </c>
      <c r="Q18" s="75">
        <f t="shared" si="2"/>
        <v>0</v>
      </c>
      <c r="R18" s="71">
        <f>S18+T18</f>
        <v>7367608200.45</v>
      </c>
      <c r="S18" s="72">
        <f>S23+S34+S45</f>
        <v>36801675</v>
      </c>
      <c r="T18" s="72">
        <f>T23+T34+T45</f>
        <v>7330806525.45</v>
      </c>
      <c r="U18" s="72">
        <f>U23+U34+U45</f>
        <v>21585</v>
      </c>
      <c r="V18" s="73">
        <f>IF(U18=0,0,ROUND(T18/U18/12,0))</f>
        <v>28302</v>
      </c>
      <c r="W18" s="71">
        <f aca="true" t="shared" si="3" ref="W18:AJ18">W23+W34+W45</f>
        <v>2898449</v>
      </c>
      <c r="X18" s="74">
        <f t="shared" si="3"/>
        <v>18096369</v>
      </c>
      <c r="Y18" s="75">
        <f t="shared" si="3"/>
        <v>0</v>
      </c>
      <c r="Z18" s="71">
        <f t="shared" si="3"/>
        <v>0</v>
      </c>
      <c r="AA18" s="74">
        <f t="shared" si="3"/>
        <v>0</v>
      </c>
      <c r="AB18" s="75">
        <f t="shared" si="3"/>
        <v>0</v>
      </c>
      <c r="AC18" s="76">
        <f t="shared" si="3"/>
        <v>0</v>
      </c>
      <c r="AD18" s="71">
        <f t="shared" si="3"/>
        <v>0</v>
      </c>
      <c r="AE18" s="74">
        <f t="shared" si="3"/>
        <v>149407</v>
      </c>
      <c r="AF18" s="75">
        <f t="shared" si="3"/>
        <v>0</v>
      </c>
      <c r="AG18" s="71">
        <f t="shared" si="3"/>
        <v>0</v>
      </c>
      <c r="AH18" s="74">
        <f t="shared" si="3"/>
        <v>0</v>
      </c>
      <c r="AI18" s="75">
        <f t="shared" si="3"/>
        <v>0</v>
      </c>
      <c r="AJ18" s="120">
        <f t="shared" si="3"/>
        <v>0</v>
      </c>
      <c r="AM18" s="68"/>
      <c r="AN18" s="68"/>
      <c r="AO18" s="69"/>
    </row>
    <row r="19" spans="1:41" s="67" customFormat="1" ht="15">
      <c r="A19" s="78" t="s">
        <v>44</v>
      </c>
      <c r="B19" s="79"/>
      <c r="C19" s="80"/>
      <c r="D19" s="80"/>
      <c r="E19" s="80"/>
      <c r="F19" s="81"/>
      <c r="G19" s="79"/>
      <c r="H19" s="80"/>
      <c r="I19" s="80"/>
      <c r="J19" s="80"/>
      <c r="K19" s="81"/>
      <c r="L19" s="79"/>
      <c r="M19" s="82"/>
      <c r="N19" s="83"/>
      <c r="O19" s="79"/>
      <c r="P19" s="82"/>
      <c r="Q19" s="83"/>
      <c r="R19" s="79"/>
      <c r="S19" s="80"/>
      <c r="T19" s="80"/>
      <c r="U19" s="80"/>
      <c r="V19" s="81"/>
      <c r="W19" s="79"/>
      <c r="X19" s="82"/>
      <c r="Y19" s="83"/>
      <c r="Z19" s="79"/>
      <c r="AA19" s="82"/>
      <c r="AB19" s="83"/>
      <c r="AC19" s="84"/>
      <c r="AD19" s="79"/>
      <c r="AE19" s="82"/>
      <c r="AF19" s="83"/>
      <c r="AG19" s="79"/>
      <c r="AH19" s="82"/>
      <c r="AI19" s="83"/>
      <c r="AJ19" s="121"/>
      <c r="AM19" s="68"/>
      <c r="AN19" s="68"/>
      <c r="AO19" s="69"/>
    </row>
    <row r="20" spans="1:41" s="67" customFormat="1" ht="15.75" thickBot="1">
      <c r="A20" s="86" t="s">
        <v>45</v>
      </c>
      <c r="B20" s="87">
        <f>C20+D20</f>
        <v>0</v>
      </c>
      <c r="C20" s="104"/>
      <c r="D20" s="104"/>
      <c r="E20" s="122"/>
      <c r="F20" s="90">
        <f>IF(E20=0,0,ROUND(D20/E20/12,0))</f>
        <v>0</v>
      </c>
      <c r="G20" s="106">
        <f>H20+I20</f>
        <v>0</v>
      </c>
      <c r="H20" s="109"/>
      <c r="I20" s="109"/>
      <c r="J20" s="109"/>
      <c r="K20" s="110">
        <f>IF(J20=0,0,ROUND(I20/J20/12,0))</f>
        <v>0</v>
      </c>
      <c r="L20" s="123"/>
      <c r="M20" s="124"/>
      <c r="N20" s="125"/>
      <c r="O20" s="123"/>
      <c r="P20" s="124"/>
      <c r="Q20" s="125"/>
      <c r="R20" s="87">
        <f>S20+T20</f>
        <v>0</v>
      </c>
      <c r="S20" s="88"/>
      <c r="T20" s="88"/>
      <c r="U20" s="88"/>
      <c r="V20" s="105">
        <f>IF(U20=0,0,ROUND(T20/U20/12,0))</f>
        <v>0</v>
      </c>
      <c r="W20" s="123"/>
      <c r="X20" s="124"/>
      <c r="Y20" s="125"/>
      <c r="Z20" s="123"/>
      <c r="AA20" s="124"/>
      <c r="AB20" s="125"/>
      <c r="AC20" s="113"/>
      <c r="AD20" s="123"/>
      <c r="AE20" s="124"/>
      <c r="AF20" s="125"/>
      <c r="AG20" s="123"/>
      <c r="AH20" s="124"/>
      <c r="AI20" s="125"/>
      <c r="AJ20" s="126"/>
      <c r="AM20" s="98"/>
      <c r="AN20" s="98"/>
      <c r="AO20" s="99"/>
    </row>
    <row r="21" spans="1:41" s="67" customFormat="1" ht="15.75" thickBot="1">
      <c r="A21" s="100" t="s">
        <v>46</v>
      </c>
      <c r="B21" s="101"/>
      <c r="C21" s="102"/>
      <c r="D21" s="102">
        <f>D25+D47</f>
        <v>1655461000</v>
      </c>
      <c r="E21" s="102">
        <f>E25+E47</f>
        <v>4265</v>
      </c>
      <c r="F21" s="103">
        <f>IF(E21=0,0,ROUND(D21/E21/12,0))</f>
        <v>32346</v>
      </c>
      <c r="G21" s="127"/>
      <c r="H21" s="128"/>
      <c r="I21" s="128">
        <f>I25+I47</f>
        <v>1655461000</v>
      </c>
      <c r="J21" s="128">
        <f>J25+J47</f>
        <v>4265</v>
      </c>
      <c r="K21" s="129">
        <f>IF(J21=0,0,ROUND(I21/J21/12,0))</f>
        <v>32346</v>
      </c>
      <c r="L21" s="130"/>
      <c r="M21" s="131">
        <f>M25+M47</f>
        <v>0</v>
      </c>
      <c r="N21" s="132">
        <f>N25+N47</f>
        <v>0</v>
      </c>
      <c r="O21" s="130"/>
      <c r="P21" s="131">
        <f>P25+P47</f>
        <v>0</v>
      </c>
      <c r="Q21" s="132">
        <f>Q25+Q47</f>
        <v>0</v>
      </c>
      <c r="R21" s="101"/>
      <c r="S21" s="102"/>
      <c r="T21" s="133">
        <f>T25+T47</f>
        <v>1655461000</v>
      </c>
      <c r="U21" s="134">
        <f>U25+U47</f>
        <v>3981</v>
      </c>
      <c r="V21" s="105">
        <f>IF(U21=0,0,ROUND(T21/U21/12,0))</f>
        <v>34653</v>
      </c>
      <c r="W21" s="130"/>
      <c r="X21" s="131">
        <f>X25+X47</f>
        <v>0</v>
      </c>
      <c r="Y21" s="132">
        <f>Y25+Y47</f>
        <v>0</v>
      </c>
      <c r="Z21" s="130"/>
      <c r="AA21" s="131">
        <f>AA25+AA47</f>
        <v>0</v>
      </c>
      <c r="AB21" s="132">
        <f>AB25+AB47</f>
        <v>0</v>
      </c>
      <c r="AC21" s="135"/>
      <c r="AD21" s="130"/>
      <c r="AE21" s="131">
        <f>AE25+AE47</f>
        <v>0</v>
      </c>
      <c r="AF21" s="132">
        <f>AF25+AF47</f>
        <v>0</v>
      </c>
      <c r="AG21" s="130"/>
      <c r="AH21" s="131">
        <f>AH25+AH47</f>
        <v>0</v>
      </c>
      <c r="AI21" s="132">
        <f>AI25+AI47</f>
        <v>0</v>
      </c>
      <c r="AJ21" s="136"/>
      <c r="AM21" s="98"/>
      <c r="AN21" s="98"/>
      <c r="AO21" s="99"/>
    </row>
    <row r="22" spans="1:41" s="67" customFormat="1" ht="15">
      <c r="A22" s="137" t="s">
        <v>49</v>
      </c>
      <c r="B22" s="116"/>
      <c r="C22" s="58"/>
      <c r="D22" s="58"/>
      <c r="E22" s="58"/>
      <c r="F22" s="59"/>
      <c r="G22" s="116"/>
      <c r="H22" s="58"/>
      <c r="I22" s="58"/>
      <c r="J22" s="58"/>
      <c r="K22" s="59"/>
      <c r="L22" s="116"/>
      <c r="M22" s="60"/>
      <c r="N22" s="65"/>
      <c r="O22" s="116"/>
      <c r="P22" s="60"/>
      <c r="Q22" s="65"/>
      <c r="R22" s="138"/>
      <c r="S22" s="139"/>
      <c r="T22" s="139"/>
      <c r="U22" s="140"/>
      <c r="V22" s="59"/>
      <c r="W22" s="141"/>
      <c r="X22" s="142"/>
      <c r="Y22" s="65"/>
      <c r="Z22" s="116"/>
      <c r="AA22" s="60"/>
      <c r="AB22" s="65"/>
      <c r="AC22" s="117"/>
      <c r="AD22" s="116"/>
      <c r="AE22" s="60"/>
      <c r="AF22" s="65"/>
      <c r="AG22" s="116"/>
      <c r="AH22" s="60"/>
      <c r="AI22" s="65"/>
      <c r="AJ22" s="118"/>
      <c r="AM22" s="68"/>
      <c r="AN22" s="68"/>
      <c r="AO22" s="69"/>
    </row>
    <row r="23" spans="1:41" s="67" customFormat="1" ht="15.75" thickBot="1">
      <c r="A23" s="143" t="s">
        <v>50</v>
      </c>
      <c r="B23" s="144">
        <f>C23+D23</f>
        <v>666717000</v>
      </c>
      <c r="C23" s="145">
        <v>16306000</v>
      </c>
      <c r="D23" s="145">
        <v>650411000</v>
      </c>
      <c r="E23" s="145">
        <v>1348</v>
      </c>
      <c r="F23" s="146">
        <f>IF(E23=0,0,ROUND(D23/E23/12,0))</f>
        <v>40208</v>
      </c>
      <c r="G23" s="144">
        <f>H23+I23</f>
        <v>679200856</v>
      </c>
      <c r="H23" s="145">
        <v>16328000</v>
      </c>
      <c r="I23" s="145">
        <v>662872856</v>
      </c>
      <c r="J23" s="145">
        <v>1379</v>
      </c>
      <c r="K23" s="146">
        <f>IF(J23=0,0,ROUND(I23/J23/12,0))</f>
        <v>40058</v>
      </c>
      <c r="L23" s="147">
        <v>4426700</v>
      </c>
      <c r="M23" s="148">
        <f>17377009+70291+220000</f>
        <v>17667300</v>
      </c>
      <c r="N23" s="149"/>
      <c r="O23" s="147">
        <v>606000</v>
      </c>
      <c r="P23" s="148"/>
      <c r="Q23" s="149"/>
      <c r="R23" s="144">
        <f>S23+T23</f>
        <v>651091440</v>
      </c>
      <c r="S23" s="151">
        <f>9593494+14500+676678+1231372</f>
        <v>11516044</v>
      </c>
      <c r="T23" s="151">
        <f>638997003+578393</f>
        <v>639575396</v>
      </c>
      <c r="U23" s="151">
        <v>1295</v>
      </c>
      <c r="V23" s="146">
        <f>IF(U23=0,0,ROUND(T23/U23/12,0))</f>
        <v>41157</v>
      </c>
      <c r="W23" s="147">
        <f>2000814</f>
        <v>2000814</v>
      </c>
      <c r="X23" s="148">
        <f>17107979+24000</f>
        <v>17131979</v>
      </c>
      <c r="Y23" s="149"/>
      <c r="Z23" s="147"/>
      <c r="AA23" s="148"/>
      <c r="AB23" s="149"/>
      <c r="AC23" s="152"/>
      <c r="AD23" s="147"/>
      <c r="AE23" s="148">
        <v>149407</v>
      </c>
      <c r="AF23" s="149"/>
      <c r="AG23" s="147"/>
      <c r="AH23" s="148"/>
      <c r="AI23" s="149"/>
      <c r="AJ23" s="153"/>
      <c r="AM23" s="68"/>
      <c r="AN23" s="68"/>
      <c r="AO23" s="69"/>
    </row>
    <row r="24" spans="1:41" s="67" customFormat="1" ht="15" hidden="1">
      <c r="A24" s="154" t="s">
        <v>44</v>
      </c>
      <c r="B24" s="71"/>
      <c r="C24" s="72"/>
      <c r="D24" s="72"/>
      <c r="E24" s="72"/>
      <c r="F24" s="73"/>
      <c r="G24" s="155"/>
      <c r="H24" s="156"/>
      <c r="I24" s="156"/>
      <c r="J24" s="156"/>
      <c r="K24" s="157"/>
      <c r="L24" s="71"/>
      <c r="M24" s="74"/>
      <c r="N24" s="75"/>
      <c r="O24" s="71"/>
      <c r="P24" s="74"/>
      <c r="Q24" s="75"/>
      <c r="R24" s="158"/>
      <c r="S24" s="159"/>
      <c r="T24" s="159"/>
      <c r="U24" s="156"/>
      <c r="V24" s="157"/>
      <c r="W24" s="160"/>
      <c r="X24" s="161"/>
      <c r="Y24" s="75"/>
      <c r="Z24" s="71"/>
      <c r="AA24" s="74"/>
      <c r="AB24" s="75"/>
      <c r="AC24" s="76"/>
      <c r="AD24" s="71"/>
      <c r="AE24" s="74"/>
      <c r="AF24" s="75"/>
      <c r="AG24" s="71"/>
      <c r="AH24" s="74"/>
      <c r="AI24" s="75"/>
      <c r="AJ24" s="120"/>
      <c r="AM24" s="68"/>
      <c r="AN24" s="68"/>
      <c r="AO24" s="69"/>
    </row>
    <row r="25" spans="1:41" s="67" customFormat="1" ht="15.75" hidden="1" thickBot="1">
      <c r="A25" s="162" t="s">
        <v>46</v>
      </c>
      <c r="B25" s="163"/>
      <c r="C25" s="164"/>
      <c r="D25" s="164">
        <v>0</v>
      </c>
      <c r="E25" s="165"/>
      <c r="F25" s="166">
        <f>IF(E25=0,0,ROUND(D25/E25/12,0))</f>
        <v>0</v>
      </c>
      <c r="G25" s="163"/>
      <c r="H25" s="164"/>
      <c r="I25" s="164"/>
      <c r="J25" s="164"/>
      <c r="K25" s="110">
        <f>IF(J25=0,0,ROUND(I25/J25/12,0))</f>
        <v>0</v>
      </c>
      <c r="L25" s="163"/>
      <c r="M25" s="167"/>
      <c r="N25" s="168"/>
      <c r="O25" s="163"/>
      <c r="P25" s="167"/>
      <c r="Q25" s="168"/>
      <c r="R25" s="169"/>
      <c r="S25" s="170"/>
      <c r="T25" s="150"/>
      <c r="U25" s="151"/>
      <c r="V25" s="105">
        <f>IF(U25=0,0,ROUND(T25/U25/12,0))</f>
        <v>0</v>
      </c>
      <c r="W25" s="171"/>
      <c r="X25" s="172"/>
      <c r="Y25" s="168"/>
      <c r="Z25" s="163"/>
      <c r="AA25" s="167"/>
      <c r="AB25" s="168"/>
      <c r="AC25" s="173"/>
      <c r="AD25" s="163"/>
      <c r="AE25" s="167"/>
      <c r="AF25" s="168"/>
      <c r="AG25" s="163"/>
      <c r="AH25" s="167"/>
      <c r="AI25" s="168"/>
      <c r="AJ25" s="174"/>
      <c r="AM25" s="68"/>
      <c r="AN25" s="68"/>
      <c r="AO25" s="69"/>
    </row>
    <row r="26" spans="1:41" s="67" customFormat="1" ht="15.75" thickBot="1">
      <c r="A26" s="175"/>
      <c r="B26" s="176"/>
      <c r="C26" s="177"/>
      <c r="D26" s="177"/>
      <c r="E26" s="177"/>
      <c r="F26" s="129"/>
      <c r="G26" s="176"/>
      <c r="H26" s="177"/>
      <c r="I26" s="177"/>
      <c r="J26" s="177"/>
      <c r="K26" s="129"/>
      <c r="L26" s="176"/>
      <c r="M26" s="178"/>
      <c r="N26" s="179"/>
      <c r="O26" s="176"/>
      <c r="P26" s="178"/>
      <c r="Q26" s="179"/>
      <c r="R26" s="176"/>
      <c r="S26" s="177"/>
      <c r="T26" s="177"/>
      <c r="U26" s="177"/>
      <c r="V26" s="129"/>
      <c r="W26" s="176"/>
      <c r="X26" s="178"/>
      <c r="Y26" s="179"/>
      <c r="Z26" s="176"/>
      <c r="AA26" s="178"/>
      <c r="AB26" s="179"/>
      <c r="AC26" s="180"/>
      <c r="AD26" s="176"/>
      <c r="AE26" s="178"/>
      <c r="AF26" s="179"/>
      <c r="AG26" s="176"/>
      <c r="AH26" s="178"/>
      <c r="AI26" s="179"/>
      <c r="AJ26" s="181"/>
      <c r="AM26" s="68"/>
      <c r="AN26" s="68"/>
      <c r="AO26" s="69"/>
    </row>
    <row r="27" spans="1:41" s="195" customFormat="1" ht="20.25" customHeight="1">
      <c r="A27" s="182" t="s">
        <v>51</v>
      </c>
      <c r="B27" s="183">
        <f aca="true" t="shared" si="4" ref="B27:B34">C27+D27</f>
        <v>4448945000</v>
      </c>
      <c r="C27" s="184">
        <v>13993000</v>
      </c>
      <c r="D27" s="184">
        <v>4434952000</v>
      </c>
      <c r="E27" s="184">
        <v>15268</v>
      </c>
      <c r="F27" s="185">
        <f aca="true" t="shared" si="5" ref="F27:F34">IF(E27=0,0,ROUND(D27/E27/12,0))</f>
        <v>24206</v>
      </c>
      <c r="G27" s="183">
        <f aca="true" t="shared" si="6" ref="G27:G34">H27+I27</f>
        <v>4647741444</v>
      </c>
      <c r="H27" s="184">
        <v>24297000</v>
      </c>
      <c r="I27" s="184">
        <v>4623444444</v>
      </c>
      <c r="J27" s="184">
        <v>15245</v>
      </c>
      <c r="K27" s="73">
        <f aca="true" t="shared" si="7" ref="K27:K34">IF(J27=0,0,ROUND(I27/J27/12,0))</f>
        <v>25273</v>
      </c>
      <c r="L27" s="186"/>
      <c r="M27" s="187">
        <v>964390</v>
      </c>
      <c r="N27" s="188"/>
      <c r="O27" s="186"/>
      <c r="P27" s="187"/>
      <c r="Q27" s="188"/>
      <c r="R27" s="183">
        <f aca="true" t="shared" si="8" ref="R27:R34">S27+T27</f>
        <v>4640816421.45</v>
      </c>
      <c r="S27" s="189">
        <f>16529996</f>
        <v>16529996</v>
      </c>
      <c r="T27" s="189">
        <v>4624286425.45</v>
      </c>
      <c r="U27" s="189">
        <v>14919</v>
      </c>
      <c r="V27" s="73">
        <f aca="true" t="shared" si="9" ref="V27:V34">IF(U27=0,0,ROUND(T27/U27/12,0))</f>
        <v>25830</v>
      </c>
      <c r="W27" s="190"/>
      <c r="X27" s="191">
        <v>964390</v>
      </c>
      <c r="Y27" s="192"/>
      <c r="Z27" s="190"/>
      <c r="AA27" s="191"/>
      <c r="AB27" s="192"/>
      <c r="AC27" s="193"/>
      <c r="AD27" s="190"/>
      <c r="AE27" s="191"/>
      <c r="AF27" s="192"/>
      <c r="AG27" s="190"/>
      <c r="AH27" s="191"/>
      <c r="AI27" s="192"/>
      <c r="AJ27" s="194"/>
      <c r="AM27" s="98"/>
      <c r="AN27" s="98"/>
      <c r="AO27" s="99"/>
    </row>
    <row r="28" spans="1:41" s="67" customFormat="1" ht="15" hidden="1">
      <c r="A28" s="196" t="s">
        <v>52</v>
      </c>
      <c r="B28" s="71">
        <f t="shared" si="4"/>
        <v>0</v>
      </c>
      <c r="C28" s="72">
        <v>0</v>
      </c>
      <c r="D28" s="72">
        <v>0</v>
      </c>
      <c r="E28" s="72"/>
      <c r="F28" s="197">
        <f t="shared" si="5"/>
        <v>0</v>
      </c>
      <c r="G28" s="71">
        <f t="shared" si="6"/>
        <v>0</v>
      </c>
      <c r="H28" s="72"/>
      <c r="I28" s="72"/>
      <c r="J28" s="72"/>
      <c r="K28" s="73">
        <f t="shared" si="7"/>
        <v>0</v>
      </c>
      <c r="L28" s="79"/>
      <c r="M28" s="82"/>
      <c r="N28" s="83"/>
      <c r="O28" s="79"/>
      <c r="P28" s="82"/>
      <c r="Q28" s="83"/>
      <c r="R28" s="71">
        <f t="shared" si="8"/>
        <v>0</v>
      </c>
      <c r="S28" s="72"/>
      <c r="T28" s="72"/>
      <c r="U28" s="72"/>
      <c r="V28" s="73">
        <f t="shared" si="9"/>
        <v>0</v>
      </c>
      <c r="W28" s="71"/>
      <c r="X28" s="74"/>
      <c r="Y28" s="75"/>
      <c r="Z28" s="71"/>
      <c r="AA28" s="74"/>
      <c r="AB28" s="75"/>
      <c r="AC28" s="76"/>
      <c r="AD28" s="71"/>
      <c r="AE28" s="74"/>
      <c r="AF28" s="75"/>
      <c r="AG28" s="71"/>
      <c r="AH28" s="74"/>
      <c r="AI28" s="75"/>
      <c r="AJ28" s="120"/>
      <c r="AM28" s="68"/>
      <c r="AN28" s="68"/>
      <c r="AO28" s="69"/>
    </row>
    <row r="29" spans="1:41" s="67" customFormat="1" ht="15" hidden="1">
      <c r="A29" s="196" t="s">
        <v>52</v>
      </c>
      <c r="B29" s="71">
        <f t="shared" si="4"/>
        <v>0</v>
      </c>
      <c r="C29" s="72">
        <v>0</v>
      </c>
      <c r="D29" s="72">
        <v>0</v>
      </c>
      <c r="E29" s="72"/>
      <c r="F29" s="197">
        <f t="shared" si="5"/>
        <v>0</v>
      </c>
      <c r="G29" s="71">
        <f t="shared" si="6"/>
        <v>0</v>
      </c>
      <c r="H29" s="72"/>
      <c r="I29" s="72"/>
      <c r="J29" s="72"/>
      <c r="K29" s="73">
        <f t="shared" si="7"/>
        <v>0</v>
      </c>
      <c r="L29" s="79"/>
      <c r="M29" s="82"/>
      <c r="N29" s="83"/>
      <c r="O29" s="79"/>
      <c r="P29" s="82"/>
      <c r="Q29" s="83"/>
      <c r="R29" s="71">
        <f t="shared" si="8"/>
        <v>0</v>
      </c>
      <c r="S29" s="72"/>
      <c r="T29" s="72"/>
      <c r="U29" s="72"/>
      <c r="V29" s="73">
        <f t="shared" si="9"/>
        <v>0</v>
      </c>
      <c r="W29" s="71"/>
      <c r="X29" s="74"/>
      <c r="Y29" s="75"/>
      <c r="Z29" s="71"/>
      <c r="AA29" s="74"/>
      <c r="AB29" s="75"/>
      <c r="AC29" s="76"/>
      <c r="AD29" s="71"/>
      <c r="AE29" s="74"/>
      <c r="AF29" s="75"/>
      <c r="AG29" s="71"/>
      <c r="AH29" s="74"/>
      <c r="AI29" s="75"/>
      <c r="AJ29" s="120"/>
      <c r="AM29" s="68"/>
      <c r="AN29" s="68"/>
      <c r="AO29" s="69"/>
    </row>
    <row r="30" spans="1:41" s="67" customFormat="1" ht="15" hidden="1">
      <c r="A30" s="196" t="s">
        <v>52</v>
      </c>
      <c r="B30" s="71">
        <f t="shared" si="4"/>
        <v>0</v>
      </c>
      <c r="C30" s="72">
        <v>0</v>
      </c>
      <c r="D30" s="72">
        <v>0</v>
      </c>
      <c r="E30" s="72"/>
      <c r="F30" s="197">
        <f t="shared" si="5"/>
        <v>0</v>
      </c>
      <c r="G30" s="71">
        <f t="shared" si="6"/>
        <v>0</v>
      </c>
      <c r="H30" s="72"/>
      <c r="I30" s="72"/>
      <c r="J30" s="72"/>
      <c r="K30" s="73">
        <f t="shared" si="7"/>
        <v>0</v>
      </c>
      <c r="L30" s="79"/>
      <c r="M30" s="82"/>
      <c r="N30" s="83"/>
      <c r="O30" s="79"/>
      <c r="P30" s="82"/>
      <c r="Q30" s="83"/>
      <c r="R30" s="71">
        <f t="shared" si="8"/>
        <v>0</v>
      </c>
      <c r="S30" s="72"/>
      <c r="T30" s="72"/>
      <c r="U30" s="72"/>
      <c r="V30" s="73">
        <f t="shared" si="9"/>
        <v>0</v>
      </c>
      <c r="W30" s="71"/>
      <c r="X30" s="74"/>
      <c r="Y30" s="75"/>
      <c r="Z30" s="71"/>
      <c r="AA30" s="74"/>
      <c r="AB30" s="75"/>
      <c r="AC30" s="76"/>
      <c r="AD30" s="71"/>
      <c r="AE30" s="74"/>
      <c r="AF30" s="75"/>
      <c r="AG30" s="71"/>
      <c r="AH30" s="74"/>
      <c r="AI30" s="75"/>
      <c r="AJ30" s="120"/>
      <c r="AM30" s="68"/>
      <c r="AN30" s="68"/>
      <c r="AO30" s="69"/>
    </row>
    <row r="31" spans="1:41" s="67" customFormat="1" ht="15" hidden="1">
      <c r="A31" s="196" t="s">
        <v>52</v>
      </c>
      <c r="B31" s="71">
        <f t="shared" si="4"/>
        <v>0</v>
      </c>
      <c r="C31" s="72">
        <v>0</v>
      </c>
      <c r="D31" s="72">
        <v>0</v>
      </c>
      <c r="E31" s="72"/>
      <c r="F31" s="197">
        <f t="shared" si="5"/>
        <v>0</v>
      </c>
      <c r="G31" s="71">
        <f t="shared" si="6"/>
        <v>0</v>
      </c>
      <c r="H31" s="72"/>
      <c r="I31" s="72"/>
      <c r="J31" s="72"/>
      <c r="K31" s="73">
        <f t="shared" si="7"/>
        <v>0</v>
      </c>
      <c r="L31" s="79"/>
      <c r="M31" s="82"/>
      <c r="N31" s="83"/>
      <c r="O31" s="79"/>
      <c r="P31" s="82"/>
      <c r="Q31" s="83"/>
      <c r="R31" s="71">
        <f t="shared" si="8"/>
        <v>0</v>
      </c>
      <c r="S31" s="72"/>
      <c r="T31" s="72"/>
      <c r="U31" s="72"/>
      <c r="V31" s="73">
        <f t="shared" si="9"/>
        <v>0</v>
      </c>
      <c r="W31" s="71"/>
      <c r="X31" s="74"/>
      <c r="Y31" s="75"/>
      <c r="Z31" s="71"/>
      <c r="AA31" s="74"/>
      <c r="AB31" s="75"/>
      <c r="AC31" s="76"/>
      <c r="AD31" s="71"/>
      <c r="AE31" s="74"/>
      <c r="AF31" s="75"/>
      <c r="AG31" s="71"/>
      <c r="AH31" s="74"/>
      <c r="AI31" s="75"/>
      <c r="AJ31" s="120"/>
      <c r="AM31" s="68"/>
      <c r="AN31" s="68"/>
      <c r="AO31" s="69"/>
    </row>
    <row r="32" spans="1:41" s="67" customFormat="1" ht="15" hidden="1">
      <c r="A32" s="196" t="s">
        <v>52</v>
      </c>
      <c r="B32" s="71">
        <f t="shared" si="4"/>
        <v>0</v>
      </c>
      <c r="C32" s="72">
        <v>0</v>
      </c>
      <c r="D32" s="72">
        <v>0</v>
      </c>
      <c r="E32" s="72"/>
      <c r="F32" s="197">
        <f t="shared" si="5"/>
        <v>0</v>
      </c>
      <c r="G32" s="71">
        <f t="shared" si="6"/>
        <v>0</v>
      </c>
      <c r="H32" s="72"/>
      <c r="I32" s="72"/>
      <c r="J32" s="72"/>
      <c r="K32" s="73">
        <f t="shared" si="7"/>
        <v>0</v>
      </c>
      <c r="L32" s="79"/>
      <c r="M32" s="82"/>
      <c r="N32" s="83"/>
      <c r="O32" s="79"/>
      <c r="P32" s="82"/>
      <c r="Q32" s="83"/>
      <c r="R32" s="71">
        <f t="shared" si="8"/>
        <v>0</v>
      </c>
      <c r="S32" s="72"/>
      <c r="T32" s="72"/>
      <c r="U32" s="72"/>
      <c r="V32" s="73">
        <f t="shared" si="9"/>
        <v>0</v>
      </c>
      <c r="W32" s="71"/>
      <c r="X32" s="74"/>
      <c r="Y32" s="75"/>
      <c r="Z32" s="71"/>
      <c r="AA32" s="74"/>
      <c r="AB32" s="75"/>
      <c r="AC32" s="76"/>
      <c r="AD32" s="71"/>
      <c r="AE32" s="74"/>
      <c r="AF32" s="75"/>
      <c r="AG32" s="71"/>
      <c r="AH32" s="74"/>
      <c r="AI32" s="75"/>
      <c r="AJ32" s="120"/>
      <c r="AM32" s="68"/>
      <c r="AN32" s="68"/>
      <c r="AO32" s="69"/>
    </row>
    <row r="33" spans="1:41" s="67" customFormat="1" ht="15" hidden="1">
      <c r="A33" s="196" t="s">
        <v>52</v>
      </c>
      <c r="B33" s="71">
        <f t="shared" si="4"/>
        <v>0</v>
      </c>
      <c r="C33" s="72">
        <v>0</v>
      </c>
      <c r="D33" s="72">
        <v>0</v>
      </c>
      <c r="E33" s="72"/>
      <c r="F33" s="197">
        <f t="shared" si="5"/>
        <v>0</v>
      </c>
      <c r="G33" s="71">
        <f t="shared" si="6"/>
        <v>0</v>
      </c>
      <c r="H33" s="72"/>
      <c r="I33" s="72"/>
      <c r="J33" s="72"/>
      <c r="K33" s="73">
        <f t="shared" si="7"/>
        <v>0</v>
      </c>
      <c r="L33" s="79"/>
      <c r="M33" s="82"/>
      <c r="N33" s="83"/>
      <c r="O33" s="79"/>
      <c r="P33" s="82"/>
      <c r="Q33" s="83"/>
      <c r="R33" s="71">
        <f t="shared" si="8"/>
        <v>0</v>
      </c>
      <c r="S33" s="72"/>
      <c r="T33" s="72"/>
      <c r="U33" s="72"/>
      <c r="V33" s="73">
        <f t="shared" si="9"/>
        <v>0</v>
      </c>
      <c r="W33" s="71"/>
      <c r="X33" s="74"/>
      <c r="Y33" s="75"/>
      <c r="Z33" s="71"/>
      <c r="AA33" s="74"/>
      <c r="AB33" s="75"/>
      <c r="AC33" s="76"/>
      <c r="AD33" s="71"/>
      <c r="AE33" s="74"/>
      <c r="AF33" s="75"/>
      <c r="AG33" s="71"/>
      <c r="AH33" s="74"/>
      <c r="AI33" s="75"/>
      <c r="AJ33" s="120"/>
      <c r="AM33" s="68"/>
      <c r="AN33" s="68"/>
      <c r="AO33" s="69"/>
    </row>
    <row r="34" spans="1:41" s="67" customFormat="1" ht="15.75" thickBot="1">
      <c r="A34" s="198" t="s">
        <v>53</v>
      </c>
      <c r="B34" s="163">
        <f t="shared" si="4"/>
        <v>4448945000</v>
      </c>
      <c r="C34" s="164">
        <f>SUM(C27:C33)</f>
        <v>13993000</v>
      </c>
      <c r="D34" s="164">
        <f>SUM(D27:D33)</f>
        <v>4434952000</v>
      </c>
      <c r="E34" s="164">
        <f>SUM(E27:E33)</f>
        <v>15268</v>
      </c>
      <c r="F34" s="199">
        <f t="shared" si="5"/>
        <v>24206</v>
      </c>
      <c r="G34" s="144">
        <f t="shared" si="6"/>
        <v>4647741444</v>
      </c>
      <c r="H34" s="145">
        <f>SUM(H27:H33)</f>
        <v>24297000</v>
      </c>
      <c r="I34" s="145">
        <f>SUM(I27:I33)</f>
        <v>4623444444</v>
      </c>
      <c r="J34" s="145">
        <f>SUM(J27:J33)</f>
        <v>15245</v>
      </c>
      <c r="K34" s="105">
        <f t="shared" si="7"/>
        <v>25273</v>
      </c>
      <c r="L34" s="163">
        <f aca="true" t="shared" si="10" ref="L34:Q34">SUM(L27:L33)</f>
        <v>0</v>
      </c>
      <c r="M34" s="200">
        <f t="shared" si="10"/>
        <v>964390</v>
      </c>
      <c r="N34" s="201">
        <f t="shared" si="10"/>
        <v>0</v>
      </c>
      <c r="O34" s="163">
        <f t="shared" si="10"/>
        <v>0</v>
      </c>
      <c r="P34" s="200">
        <f t="shared" si="10"/>
        <v>0</v>
      </c>
      <c r="Q34" s="201">
        <f t="shared" si="10"/>
        <v>0</v>
      </c>
      <c r="R34" s="144">
        <f t="shared" si="8"/>
        <v>4640816421.45</v>
      </c>
      <c r="S34" s="145">
        <f>SUM(S27:S33)</f>
        <v>16529996</v>
      </c>
      <c r="T34" s="145">
        <f>SUM(T27:T33)</f>
        <v>4624286425.45</v>
      </c>
      <c r="U34" s="145">
        <f>SUM(U27:U33)</f>
        <v>14919</v>
      </c>
      <c r="V34" s="105">
        <f t="shared" si="9"/>
        <v>25830</v>
      </c>
      <c r="W34" s="144">
        <f aca="true" t="shared" si="11" ref="W34:AJ34">SUM(W27:W33)</f>
        <v>0</v>
      </c>
      <c r="X34" s="202">
        <f t="shared" si="11"/>
        <v>964390</v>
      </c>
      <c r="Y34" s="203">
        <f t="shared" si="11"/>
        <v>0</v>
      </c>
      <c r="Z34" s="144">
        <f t="shared" si="11"/>
        <v>0</v>
      </c>
      <c r="AA34" s="202">
        <f t="shared" si="11"/>
        <v>0</v>
      </c>
      <c r="AB34" s="203">
        <f t="shared" si="11"/>
        <v>0</v>
      </c>
      <c r="AC34" s="204">
        <f t="shared" si="11"/>
        <v>0</v>
      </c>
      <c r="AD34" s="144">
        <f t="shared" si="11"/>
        <v>0</v>
      </c>
      <c r="AE34" s="202">
        <f t="shared" si="11"/>
        <v>0</v>
      </c>
      <c r="AF34" s="203">
        <f t="shared" si="11"/>
        <v>0</v>
      </c>
      <c r="AG34" s="144">
        <f t="shared" si="11"/>
        <v>0</v>
      </c>
      <c r="AH34" s="202">
        <f t="shared" si="11"/>
        <v>0</v>
      </c>
      <c r="AI34" s="203">
        <f t="shared" si="11"/>
        <v>0</v>
      </c>
      <c r="AJ34" s="153">
        <f t="shared" si="11"/>
        <v>0</v>
      </c>
      <c r="AM34" s="68"/>
      <c r="AN34" s="68"/>
      <c r="AO34" s="69"/>
    </row>
    <row r="35" spans="1:41" s="67" customFormat="1" ht="15.75" thickBot="1">
      <c r="A35" s="205"/>
      <c r="B35" s="116"/>
      <c r="C35" s="58"/>
      <c r="D35" s="58"/>
      <c r="E35" s="58"/>
      <c r="F35" s="59"/>
      <c r="G35" s="116"/>
      <c r="H35" s="58"/>
      <c r="I35" s="58"/>
      <c r="J35" s="58"/>
      <c r="K35" s="59"/>
      <c r="L35" s="155"/>
      <c r="M35" s="206"/>
      <c r="N35" s="207"/>
      <c r="O35" s="155"/>
      <c r="P35" s="206"/>
      <c r="Q35" s="207"/>
      <c r="R35" s="208"/>
      <c r="S35" s="140"/>
      <c r="T35" s="140"/>
      <c r="U35" s="140"/>
      <c r="V35" s="59"/>
      <c r="W35" s="208"/>
      <c r="X35" s="209"/>
      <c r="Y35" s="210"/>
      <c r="Z35" s="208"/>
      <c r="AA35" s="209"/>
      <c r="AB35" s="210"/>
      <c r="AC35" s="211"/>
      <c r="AD35" s="208"/>
      <c r="AE35" s="209"/>
      <c r="AF35" s="210"/>
      <c r="AG35" s="208"/>
      <c r="AH35" s="209"/>
      <c r="AI35" s="210"/>
      <c r="AJ35" s="77"/>
      <c r="AM35" s="68"/>
      <c r="AN35" s="68"/>
      <c r="AO35" s="69"/>
    </row>
    <row r="36" spans="1:41" s="195" customFormat="1" ht="15">
      <c r="A36" s="212" t="s">
        <v>54</v>
      </c>
      <c r="B36" s="91">
        <f>C36+D36</f>
        <v>2072311000</v>
      </c>
      <c r="C36" s="213">
        <v>9889000</v>
      </c>
      <c r="D36" s="213">
        <v>2062422000</v>
      </c>
      <c r="E36" s="213">
        <v>5734</v>
      </c>
      <c r="F36" s="197">
        <f>IF(E36=0,0,ROUND(D36/E36/12,0))</f>
        <v>29974</v>
      </c>
      <c r="G36" s="91">
        <f>H36+I36</f>
        <v>2076833704</v>
      </c>
      <c r="H36" s="213">
        <v>9889000</v>
      </c>
      <c r="I36" s="213">
        <v>2066944704</v>
      </c>
      <c r="J36" s="213">
        <v>5728</v>
      </c>
      <c r="K36" s="73">
        <f>IF(J36=0,0,ROUND(I36/J36/12,0))</f>
        <v>30071</v>
      </c>
      <c r="L36" s="214">
        <v>1432116</v>
      </c>
      <c r="M36" s="215"/>
      <c r="N36" s="216"/>
      <c r="O36" s="214"/>
      <c r="P36" s="215"/>
      <c r="Q36" s="216"/>
      <c r="R36" s="91">
        <f>S36+T36</f>
        <v>2075700339</v>
      </c>
      <c r="S36" s="92">
        <v>8755635</v>
      </c>
      <c r="T36" s="92">
        <v>2066944704</v>
      </c>
      <c r="U36" s="92">
        <v>5371</v>
      </c>
      <c r="V36" s="73">
        <f>IF(U36=0,0,ROUND(T36/U36/12,0))</f>
        <v>32070</v>
      </c>
      <c r="W36" s="93">
        <v>897635</v>
      </c>
      <c r="X36" s="94"/>
      <c r="Y36" s="95"/>
      <c r="Z36" s="93"/>
      <c r="AA36" s="94"/>
      <c r="AB36" s="95"/>
      <c r="AC36" s="217"/>
      <c r="AD36" s="93"/>
      <c r="AE36" s="94"/>
      <c r="AF36" s="95"/>
      <c r="AG36" s="93"/>
      <c r="AH36" s="94"/>
      <c r="AI36" s="95"/>
      <c r="AJ36" s="218"/>
      <c r="AM36" s="98"/>
      <c r="AN36" s="98"/>
      <c r="AO36" s="99"/>
    </row>
    <row r="37" spans="1:41" s="67" customFormat="1" ht="15">
      <c r="A37" s="78" t="s">
        <v>44</v>
      </c>
      <c r="B37" s="79"/>
      <c r="C37" s="80"/>
      <c r="D37" s="80"/>
      <c r="E37" s="80"/>
      <c r="F37" s="81"/>
      <c r="G37" s="79"/>
      <c r="H37" s="80"/>
      <c r="I37" s="80"/>
      <c r="J37" s="80"/>
      <c r="K37" s="81"/>
      <c r="L37" s="79"/>
      <c r="M37" s="82"/>
      <c r="N37" s="83"/>
      <c r="O37" s="79"/>
      <c r="P37" s="82"/>
      <c r="Q37" s="83"/>
      <c r="R37" s="79"/>
      <c r="S37" s="80"/>
      <c r="T37" s="80"/>
      <c r="U37" s="80"/>
      <c r="V37" s="81"/>
      <c r="W37" s="79"/>
      <c r="X37" s="82"/>
      <c r="Y37" s="83"/>
      <c r="Z37" s="79"/>
      <c r="AA37" s="82"/>
      <c r="AB37" s="83"/>
      <c r="AC37" s="84"/>
      <c r="AD37" s="79"/>
      <c r="AE37" s="82"/>
      <c r="AF37" s="83"/>
      <c r="AG37" s="79"/>
      <c r="AH37" s="82"/>
      <c r="AI37" s="83"/>
      <c r="AJ37" s="85"/>
      <c r="AM37" s="68"/>
      <c r="AN37" s="68"/>
      <c r="AO37" s="69"/>
    </row>
    <row r="38" spans="1:41" s="195" customFormat="1" ht="15.75" thickBot="1">
      <c r="A38" s="219" t="s">
        <v>46</v>
      </c>
      <c r="B38" s="87"/>
      <c r="C38" s="104"/>
      <c r="D38" s="104">
        <v>1655461000</v>
      </c>
      <c r="E38" s="104">
        <v>4265</v>
      </c>
      <c r="F38" s="90">
        <f>IF(E38=0,0,ROUND(D38/E38/12,0))</f>
        <v>32346</v>
      </c>
      <c r="G38" s="87"/>
      <c r="H38" s="104"/>
      <c r="I38" s="104">
        <v>1655461000</v>
      </c>
      <c r="J38" s="104">
        <v>4265</v>
      </c>
      <c r="K38" s="105">
        <f>IF(J38=0,0,ROUND(I38/J38/12,0))</f>
        <v>32346</v>
      </c>
      <c r="L38" s="87"/>
      <c r="M38" s="148"/>
      <c r="N38" s="149"/>
      <c r="O38" s="87"/>
      <c r="P38" s="148"/>
      <c r="Q38" s="149"/>
      <c r="R38" s="87"/>
      <c r="S38" s="104"/>
      <c r="T38" s="88">
        <v>1655461000</v>
      </c>
      <c r="U38" s="88">
        <v>3981</v>
      </c>
      <c r="V38" s="105">
        <f>IF(U38=0,0,ROUND(T38/U38/12,0))</f>
        <v>34653</v>
      </c>
      <c r="W38" s="87"/>
      <c r="X38" s="124"/>
      <c r="Y38" s="125"/>
      <c r="Z38" s="87"/>
      <c r="AA38" s="124"/>
      <c r="AB38" s="125"/>
      <c r="AC38" s="113"/>
      <c r="AD38" s="87"/>
      <c r="AE38" s="124"/>
      <c r="AF38" s="125"/>
      <c r="AG38" s="87"/>
      <c r="AH38" s="124"/>
      <c r="AI38" s="125"/>
      <c r="AJ38" s="114"/>
      <c r="AM38" s="98"/>
      <c r="AN38" s="98"/>
      <c r="AO38" s="99"/>
    </row>
    <row r="39" spans="1:41" s="67" customFormat="1" ht="15" hidden="1">
      <c r="A39" s="220" t="s">
        <v>55</v>
      </c>
      <c r="B39" s="79">
        <f>C39+D39</f>
        <v>0</v>
      </c>
      <c r="C39" s="80">
        <v>0</v>
      </c>
      <c r="D39" s="80">
        <v>0</v>
      </c>
      <c r="E39" s="80"/>
      <c r="F39" s="81">
        <f>IF(E39=0,0,ROUND(D39/E39/12,0))</f>
        <v>0</v>
      </c>
      <c r="G39" s="155">
        <f>H39+I39</f>
        <v>0</v>
      </c>
      <c r="H39" s="156"/>
      <c r="I39" s="156"/>
      <c r="J39" s="156"/>
      <c r="K39" s="157">
        <f>IF(J39=0,0,ROUND(I39/J39/12,0))</f>
        <v>0</v>
      </c>
      <c r="L39" s="71"/>
      <c r="M39" s="74"/>
      <c r="N39" s="75"/>
      <c r="O39" s="71"/>
      <c r="P39" s="74"/>
      <c r="Q39" s="75"/>
      <c r="R39" s="79">
        <f>S39+T39</f>
        <v>0</v>
      </c>
      <c r="S39" s="80"/>
      <c r="T39" s="80"/>
      <c r="U39" s="80"/>
      <c r="V39" s="157">
        <f>IF(U39=0,0,ROUND(T39/U39/12,0))</f>
        <v>0</v>
      </c>
      <c r="W39" s="79"/>
      <c r="X39" s="82"/>
      <c r="Y39" s="83"/>
      <c r="Z39" s="79"/>
      <c r="AA39" s="82"/>
      <c r="AB39" s="83"/>
      <c r="AC39" s="84"/>
      <c r="AD39" s="79"/>
      <c r="AE39" s="82"/>
      <c r="AF39" s="83"/>
      <c r="AG39" s="79"/>
      <c r="AH39" s="82"/>
      <c r="AI39" s="83"/>
      <c r="AJ39" s="85"/>
      <c r="AM39" s="68"/>
      <c r="AN39" s="68"/>
      <c r="AO39" s="69"/>
    </row>
    <row r="40" spans="1:41" s="67" customFormat="1" ht="15" hidden="1">
      <c r="A40" s="78" t="s">
        <v>44</v>
      </c>
      <c r="B40" s="79"/>
      <c r="C40" s="80"/>
      <c r="D40" s="80"/>
      <c r="E40" s="80"/>
      <c r="F40" s="81"/>
      <c r="G40" s="79"/>
      <c r="H40" s="80"/>
      <c r="I40" s="80"/>
      <c r="J40" s="80"/>
      <c r="K40" s="81"/>
      <c r="L40" s="79"/>
      <c r="M40" s="82"/>
      <c r="N40" s="83"/>
      <c r="O40" s="79"/>
      <c r="P40" s="82"/>
      <c r="Q40" s="83"/>
      <c r="R40" s="79"/>
      <c r="S40" s="80"/>
      <c r="T40" s="80"/>
      <c r="U40" s="80"/>
      <c r="V40" s="81"/>
      <c r="W40" s="79"/>
      <c r="X40" s="82"/>
      <c r="Y40" s="83"/>
      <c r="Z40" s="79"/>
      <c r="AA40" s="82"/>
      <c r="AB40" s="83"/>
      <c r="AC40" s="84"/>
      <c r="AD40" s="79"/>
      <c r="AE40" s="82"/>
      <c r="AF40" s="83"/>
      <c r="AG40" s="79"/>
      <c r="AH40" s="82"/>
      <c r="AI40" s="83"/>
      <c r="AJ40" s="85"/>
      <c r="AM40" s="68"/>
      <c r="AN40" s="68"/>
      <c r="AO40" s="69"/>
    </row>
    <row r="41" spans="1:41" s="67" customFormat="1" ht="15.75" hidden="1" thickBot="1">
      <c r="A41" s="219" t="s">
        <v>46</v>
      </c>
      <c r="B41" s="144"/>
      <c r="C41" s="145"/>
      <c r="D41" s="145">
        <v>0</v>
      </c>
      <c r="E41" s="145"/>
      <c r="F41" s="146">
        <f>IF(E41=0,0,ROUND(D41/E41/12,0))</f>
        <v>0</v>
      </c>
      <c r="G41" s="144"/>
      <c r="H41" s="145"/>
      <c r="I41" s="145"/>
      <c r="J41" s="145"/>
      <c r="K41" s="105">
        <f>IF(J41=0,0,ROUND(I41/J41/12,0))</f>
        <v>0</v>
      </c>
      <c r="L41" s="144"/>
      <c r="M41" s="148"/>
      <c r="N41" s="149"/>
      <c r="O41" s="144"/>
      <c r="P41" s="148"/>
      <c r="Q41" s="149"/>
      <c r="R41" s="144"/>
      <c r="S41" s="145"/>
      <c r="T41" s="151"/>
      <c r="U41" s="151"/>
      <c r="V41" s="105">
        <f>IF(U41=0,0,ROUND(T41/U41/12,0))</f>
        <v>0</v>
      </c>
      <c r="W41" s="144"/>
      <c r="X41" s="148"/>
      <c r="Y41" s="149"/>
      <c r="Z41" s="144"/>
      <c r="AA41" s="148"/>
      <c r="AB41" s="149"/>
      <c r="AC41" s="204"/>
      <c r="AD41" s="144"/>
      <c r="AE41" s="148"/>
      <c r="AF41" s="149"/>
      <c r="AG41" s="144"/>
      <c r="AH41" s="148"/>
      <c r="AI41" s="149"/>
      <c r="AJ41" s="221"/>
      <c r="AM41" s="68"/>
      <c r="AN41" s="68"/>
      <c r="AO41" s="69"/>
    </row>
    <row r="42" spans="1:41" s="67" customFormat="1" ht="15" hidden="1">
      <c r="A42" s="220" t="s">
        <v>55</v>
      </c>
      <c r="B42" s="79">
        <f>C42+D42</f>
        <v>0</v>
      </c>
      <c r="C42" s="80">
        <v>0</v>
      </c>
      <c r="D42" s="80">
        <v>0</v>
      </c>
      <c r="E42" s="80"/>
      <c r="F42" s="81">
        <f>IF(E42=0,0,ROUND(D42/E42/12,0))</f>
        <v>0</v>
      </c>
      <c r="G42" s="155">
        <f>H42+I42</f>
        <v>0</v>
      </c>
      <c r="H42" s="156"/>
      <c r="I42" s="156"/>
      <c r="J42" s="156"/>
      <c r="K42" s="157">
        <f>IF(J42=0,0,ROUND(I42/J42/12,0))</f>
        <v>0</v>
      </c>
      <c r="L42" s="79"/>
      <c r="M42" s="82"/>
      <c r="N42" s="83"/>
      <c r="O42" s="79"/>
      <c r="P42" s="82"/>
      <c r="Q42" s="83"/>
      <c r="R42" s="79">
        <f>S42+T42</f>
        <v>0</v>
      </c>
      <c r="S42" s="80"/>
      <c r="T42" s="80"/>
      <c r="U42" s="80"/>
      <c r="V42" s="157">
        <f>IF(U42=0,0,ROUND(T42/U42/12,0))</f>
        <v>0</v>
      </c>
      <c r="W42" s="79"/>
      <c r="X42" s="82"/>
      <c r="Y42" s="83"/>
      <c r="Z42" s="79"/>
      <c r="AA42" s="82"/>
      <c r="AB42" s="83"/>
      <c r="AC42" s="84"/>
      <c r="AD42" s="79"/>
      <c r="AE42" s="82"/>
      <c r="AF42" s="83"/>
      <c r="AG42" s="79"/>
      <c r="AH42" s="82"/>
      <c r="AI42" s="83"/>
      <c r="AJ42" s="85"/>
      <c r="AM42" s="68"/>
      <c r="AN42" s="68"/>
      <c r="AO42" s="69"/>
    </row>
    <row r="43" spans="1:41" s="67" customFormat="1" ht="15" hidden="1">
      <c r="A43" s="78" t="s">
        <v>44</v>
      </c>
      <c r="B43" s="79"/>
      <c r="C43" s="80"/>
      <c r="D43" s="80"/>
      <c r="E43" s="80"/>
      <c r="F43" s="81"/>
      <c r="G43" s="79"/>
      <c r="H43" s="80"/>
      <c r="I43" s="80"/>
      <c r="J43" s="80"/>
      <c r="K43" s="81"/>
      <c r="L43" s="79"/>
      <c r="M43" s="82"/>
      <c r="N43" s="83"/>
      <c r="O43" s="79"/>
      <c r="P43" s="82"/>
      <c r="Q43" s="83"/>
      <c r="R43" s="79"/>
      <c r="S43" s="80"/>
      <c r="T43" s="80"/>
      <c r="U43" s="80"/>
      <c r="V43" s="81"/>
      <c r="W43" s="79"/>
      <c r="X43" s="82"/>
      <c r="Y43" s="83"/>
      <c r="Z43" s="79"/>
      <c r="AA43" s="82"/>
      <c r="AB43" s="83"/>
      <c r="AC43" s="84"/>
      <c r="AD43" s="79"/>
      <c r="AE43" s="82"/>
      <c r="AF43" s="83"/>
      <c r="AG43" s="79"/>
      <c r="AH43" s="82"/>
      <c r="AI43" s="83"/>
      <c r="AJ43" s="85"/>
      <c r="AM43" s="68"/>
      <c r="AN43" s="68"/>
      <c r="AO43" s="69"/>
    </row>
    <row r="44" spans="1:41" s="67" customFormat="1" ht="15.75" hidden="1" thickBot="1">
      <c r="A44" s="219" t="s">
        <v>46</v>
      </c>
      <c r="B44" s="144"/>
      <c r="C44" s="145"/>
      <c r="D44" s="145">
        <v>0</v>
      </c>
      <c r="E44" s="145"/>
      <c r="F44" s="146">
        <f>IF(E44=0,0,ROUND(D44/E44/12,0))</f>
        <v>0</v>
      </c>
      <c r="G44" s="144"/>
      <c r="H44" s="145"/>
      <c r="I44" s="145"/>
      <c r="J44" s="145"/>
      <c r="K44" s="105">
        <f>IF(J44=0,0,ROUND(I44/J44/12,0))</f>
        <v>0</v>
      </c>
      <c r="L44" s="144"/>
      <c r="M44" s="148"/>
      <c r="N44" s="149"/>
      <c r="O44" s="144"/>
      <c r="P44" s="148"/>
      <c r="Q44" s="149"/>
      <c r="R44" s="144"/>
      <c r="S44" s="145"/>
      <c r="T44" s="151"/>
      <c r="U44" s="151"/>
      <c r="V44" s="105">
        <f>IF(U44=0,0,ROUND(T44/U44/12,0))</f>
        <v>0</v>
      </c>
      <c r="W44" s="144"/>
      <c r="X44" s="148"/>
      <c r="Y44" s="149"/>
      <c r="Z44" s="144"/>
      <c r="AA44" s="148"/>
      <c r="AB44" s="149"/>
      <c r="AC44" s="204"/>
      <c r="AD44" s="144"/>
      <c r="AE44" s="148"/>
      <c r="AF44" s="149"/>
      <c r="AG44" s="144"/>
      <c r="AH44" s="148"/>
      <c r="AI44" s="149"/>
      <c r="AJ44" s="221"/>
      <c r="AM44" s="68"/>
      <c r="AN44" s="68"/>
      <c r="AO44" s="69"/>
    </row>
    <row r="45" spans="1:41" s="67" customFormat="1" ht="15">
      <c r="A45" s="222" t="s">
        <v>56</v>
      </c>
      <c r="B45" s="155">
        <f>C45+D45</f>
        <v>2072311000</v>
      </c>
      <c r="C45" s="156">
        <f>C36+C39+C42</f>
        <v>9889000</v>
      </c>
      <c r="D45" s="156">
        <f>D36+D39+D42</f>
        <v>2062422000</v>
      </c>
      <c r="E45" s="156">
        <f>E36+E39+E42</f>
        <v>5734</v>
      </c>
      <c r="F45" s="157">
        <f>IF(E45=0,0,ROUND(D45/E45/12,0))</f>
        <v>29974</v>
      </c>
      <c r="G45" s="155">
        <f>H45+I45</f>
        <v>2076833704</v>
      </c>
      <c r="H45" s="156">
        <f>H36+H39+H42</f>
        <v>9889000</v>
      </c>
      <c r="I45" s="156">
        <f>I36+I39+I42</f>
        <v>2066944704</v>
      </c>
      <c r="J45" s="156">
        <f>J36+J39+J42</f>
        <v>5728</v>
      </c>
      <c r="K45" s="157">
        <f>IF(J45=0,0,ROUND(I45/J45/12,0))</f>
        <v>30071</v>
      </c>
      <c r="L45" s="156">
        <f aca="true" t="shared" si="12" ref="L45:Q45">L36+L39+L42</f>
        <v>1432116</v>
      </c>
      <c r="M45" s="206">
        <f t="shared" si="12"/>
        <v>0</v>
      </c>
      <c r="N45" s="207">
        <f t="shared" si="12"/>
        <v>0</v>
      </c>
      <c r="O45" s="155">
        <f t="shared" si="12"/>
        <v>0</v>
      </c>
      <c r="P45" s="206">
        <f t="shared" si="12"/>
        <v>0</v>
      </c>
      <c r="Q45" s="207">
        <f t="shared" si="12"/>
        <v>0</v>
      </c>
      <c r="R45" s="155">
        <f>S45+T45</f>
        <v>2075700339</v>
      </c>
      <c r="S45" s="156">
        <f>S36+S39+S42</f>
        <v>8755635</v>
      </c>
      <c r="T45" s="156">
        <f>T36+T39+T42</f>
        <v>2066944704</v>
      </c>
      <c r="U45" s="156">
        <f>U36+U39+U42</f>
        <v>5371</v>
      </c>
      <c r="V45" s="157">
        <f>IF(U45=0,0,ROUND(T45/U45/12,0))</f>
        <v>32070</v>
      </c>
      <c r="W45" s="155">
        <f aca="true" t="shared" si="13" ref="W45:AJ45">W36+W39+W42</f>
        <v>897635</v>
      </c>
      <c r="X45" s="206">
        <f t="shared" si="13"/>
        <v>0</v>
      </c>
      <c r="Y45" s="207">
        <f t="shared" si="13"/>
        <v>0</v>
      </c>
      <c r="Z45" s="155">
        <f t="shared" si="13"/>
        <v>0</v>
      </c>
      <c r="AA45" s="206">
        <f t="shared" si="13"/>
        <v>0</v>
      </c>
      <c r="AB45" s="207">
        <f t="shared" si="13"/>
        <v>0</v>
      </c>
      <c r="AC45" s="223">
        <f t="shared" si="13"/>
        <v>0</v>
      </c>
      <c r="AD45" s="155">
        <f t="shared" si="13"/>
        <v>0</v>
      </c>
      <c r="AE45" s="206">
        <f t="shared" si="13"/>
        <v>0</v>
      </c>
      <c r="AF45" s="207">
        <f t="shared" si="13"/>
        <v>0</v>
      </c>
      <c r="AG45" s="155">
        <f t="shared" si="13"/>
        <v>0</v>
      </c>
      <c r="AH45" s="206">
        <f t="shared" si="13"/>
        <v>0</v>
      </c>
      <c r="AI45" s="207">
        <f t="shared" si="13"/>
        <v>0</v>
      </c>
      <c r="AJ45" s="224">
        <f t="shared" si="13"/>
        <v>0</v>
      </c>
      <c r="AM45" s="68"/>
      <c r="AN45" s="68"/>
      <c r="AO45" s="69"/>
    </row>
    <row r="46" spans="1:41" s="67" customFormat="1" ht="15">
      <c r="A46" s="78" t="s">
        <v>44</v>
      </c>
      <c r="B46" s="79"/>
      <c r="C46" s="80"/>
      <c r="D46" s="80"/>
      <c r="E46" s="80"/>
      <c r="F46" s="81"/>
      <c r="G46" s="79"/>
      <c r="H46" s="80"/>
      <c r="I46" s="80"/>
      <c r="J46" s="80"/>
      <c r="K46" s="81"/>
      <c r="L46" s="80"/>
      <c r="M46" s="82"/>
      <c r="N46" s="83"/>
      <c r="O46" s="79"/>
      <c r="P46" s="82"/>
      <c r="Q46" s="83"/>
      <c r="R46" s="79"/>
      <c r="S46" s="80"/>
      <c r="T46" s="80"/>
      <c r="U46" s="80"/>
      <c r="V46" s="81"/>
      <c r="W46" s="79"/>
      <c r="X46" s="82"/>
      <c r="Y46" s="83"/>
      <c r="Z46" s="79"/>
      <c r="AA46" s="82"/>
      <c r="AB46" s="83"/>
      <c r="AC46" s="84"/>
      <c r="AD46" s="79"/>
      <c r="AE46" s="82"/>
      <c r="AF46" s="83"/>
      <c r="AG46" s="79"/>
      <c r="AH46" s="82"/>
      <c r="AI46" s="83"/>
      <c r="AJ46" s="85"/>
      <c r="AM46" s="68"/>
      <c r="AN46" s="68"/>
      <c r="AO46" s="69"/>
    </row>
    <row r="47" spans="1:41" s="67" customFormat="1" ht="15.75" thickBot="1">
      <c r="A47" s="219" t="s">
        <v>46</v>
      </c>
      <c r="B47" s="144"/>
      <c r="C47" s="145"/>
      <c r="D47" s="145">
        <f>D38+D41+D44</f>
        <v>1655461000</v>
      </c>
      <c r="E47" s="145">
        <f>E38+E41+E44</f>
        <v>4265</v>
      </c>
      <c r="F47" s="146">
        <f>IF(E47=0,0,ROUND(D47/E47/12,0))</f>
        <v>32346</v>
      </c>
      <c r="G47" s="144"/>
      <c r="H47" s="145"/>
      <c r="I47" s="145">
        <f>I38+I41+I44</f>
        <v>1655461000</v>
      </c>
      <c r="J47" s="145">
        <f>J38+J41+J44</f>
        <v>4265</v>
      </c>
      <c r="K47" s="105">
        <f>IF(J47=0,0,ROUND(I47/J47/12,0))</f>
        <v>32346</v>
      </c>
      <c r="L47" s="145"/>
      <c r="M47" s="202">
        <f>M38+M41+M44</f>
        <v>0</v>
      </c>
      <c r="N47" s="203">
        <f>N38+N41+N44</f>
        <v>0</v>
      </c>
      <c r="O47" s="144"/>
      <c r="P47" s="202">
        <f>P38+P41+P44</f>
        <v>0</v>
      </c>
      <c r="Q47" s="203">
        <f>Q38+Q41+Q44</f>
        <v>0</v>
      </c>
      <c r="R47" s="144"/>
      <c r="S47" s="145"/>
      <c r="T47" s="145">
        <f>T38+T41+T44</f>
        <v>1655461000</v>
      </c>
      <c r="U47" s="145">
        <f>U38+U41+U44</f>
        <v>3981</v>
      </c>
      <c r="V47" s="105">
        <f>IF(U47=0,0,ROUND(T47/U47/12,0))</f>
        <v>34653</v>
      </c>
      <c r="W47" s="144"/>
      <c r="X47" s="202">
        <f>X38+X41+X44</f>
        <v>0</v>
      </c>
      <c r="Y47" s="203">
        <f>Y38+Y41+Y44</f>
        <v>0</v>
      </c>
      <c r="Z47" s="144"/>
      <c r="AA47" s="202">
        <f>AA38+AA41+AA44</f>
        <v>0</v>
      </c>
      <c r="AB47" s="203">
        <f>AB38+AB41+AB44</f>
        <v>0</v>
      </c>
      <c r="AC47" s="204"/>
      <c r="AD47" s="144"/>
      <c r="AE47" s="202">
        <f>AE38+AE41+AE44</f>
        <v>0</v>
      </c>
      <c r="AF47" s="203">
        <f>AF38+AF41+AF44</f>
        <v>0</v>
      </c>
      <c r="AG47" s="144"/>
      <c r="AH47" s="202">
        <f>AH38+AH41+AH44</f>
        <v>0</v>
      </c>
      <c r="AI47" s="203">
        <f>AI38+AI41+AI44</f>
        <v>0</v>
      </c>
      <c r="AJ47" s="221"/>
      <c r="AM47" s="68"/>
      <c r="AN47" s="68"/>
      <c r="AO47" s="69"/>
    </row>
    <row r="48" spans="1:41" s="67" customFormat="1" ht="15.75" thickBot="1">
      <c r="A48" s="225"/>
      <c r="B48" s="226"/>
      <c r="C48" s="227"/>
      <c r="D48" s="227"/>
      <c r="E48" s="227"/>
      <c r="F48" s="105"/>
      <c r="G48" s="228"/>
      <c r="H48" s="229"/>
      <c r="I48" s="229"/>
      <c r="J48" s="227"/>
      <c r="K48" s="105"/>
      <c r="L48" s="208"/>
      <c r="M48" s="209"/>
      <c r="N48" s="210"/>
      <c r="O48" s="208"/>
      <c r="P48" s="209"/>
      <c r="Q48" s="210"/>
      <c r="R48" s="226"/>
      <c r="S48" s="227"/>
      <c r="T48" s="227"/>
      <c r="U48" s="227"/>
      <c r="V48" s="105"/>
      <c r="W48" s="226"/>
      <c r="X48" s="230"/>
      <c r="Y48" s="231"/>
      <c r="Z48" s="226"/>
      <c r="AA48" s="230"/>
      <c r="AB48" s="231"/>
      <c r="AC48" s="232"/>
      <c r="AD48" s="226"/>
      <c r="AE48" s="230"/>
      <c r="AF48" s="231"/>
      <c r="AG48" s="226"/>
      <c r="AH48" s="230"/>
      <c r="AI48" s="231"/>
      <c r="AJ48" s="233"/>
      <c r="AM48" s="68"/>
      <c r="AN48" s="68"/>
      <c r="AO48" s="69"/>
    </row>
    <row r="49" spans="1:41" s="67" customFormat="1" ht="15.75" thickBot="1">
      <c r="A49" s="234" t="s">
        <v>57</v>
      </c>
      <c r="B49" s="155">
        <f>C49+D49</f>
        <v>633901000</v>
      </c>
      <c r="C49" s="156">
        <v>17725000</v>
      </c>
      <c r="D49" s="156">
        <v>616176000</v>
      </c>
      <c r="E49" s="156">
        <v>1868</v>
      </c>
      <c r="F49" s="157">
        <f>IF(E49=0,0,ROUND(D49/E49/12,0))</f>
        <v>27488</v>
      </c>
      <c r="G49" s="155">
        <f>H49+I49</f>
        <v>640661269</v>
      </c>
      <c r="H49" s="156">
        <v>17362373</v>
      </c>
      <c r="I49" s="156">
        <v>623298896</v>
      </c>
      <c r="J49" s="156">
        <v>1870</v>
      </c>
      <c r="K49" s="73">
        <f>IF(J49=0,0,ROUND(I49/J49/12,0))</f>
        <v>27776</v>
      </c>
      <c r="L49" s="235">
        <v>910142</v>
      </c>
      <c r="M49" s="236">
        <v>596938</v>
      </c>
      <c r="N49" s="237"/>
      <c r="O49" s="235"/>
      <c r="P49" s="236"/>
      <c r="Q49" s="237"/>
      <c r="R49" s="155">
        <f>S49+T49</f>
        <v>616381772</v>
      </c>
      <c r="S49" s="238">
        <f>4287696+819722</f>
        <v>5107418</v>
      </c>
      <c r="T49" s="238">
        <f>602137344+9137010</f>
        <v>611274354</v>
      </c>
      <c r="U49" s="238">
        <f>1746+16</f>
        <v>1762</v>
      </c>
      <c r="V49" s="73">
        <f>IF(U49=0,0,ROUND(T49/U49/12,0))</f>
        <v>28910</v>
      </c>
      <c r="W49" s="235">
        <v>679497</v>
      </c>
      <c r="X49" s="236">
        <v>596938</v>
      </c>
      <c r="Y49" s="237"/>
      <c r="Z49" s="235"/>
      <c r="AA49" s="236"/>
      <c r="AB49" s="237"/>
      <c r="AC49" s="239"/>
      <c r="AD49" s="235"/>
      <c r="AE49" s="236"/>
      <c r="AF49" s="237"/>
      <c r="AG49" s="235"/>
      <c r="AH49" s="236"/>
      <c r="AI49" s="237"/>
      <c r="AJ49" s="224"/>
      <c r="AM49" s="68"/>
      <c r="AN49" s="68"/>
      <c r="AO49" s="69"/>
    </row>
    <row r="50" spans="1:41" s="67" customFormat="1" ht="15.75" hidden="1" thickBot="1">
      <c r="A50" s="78"/>
      <c r="B50" s="79"/>
      <c r="C50" s="80"/>
      <c r="D50" s="80"/>
      <c r="E50" s="80"/>
      <c r="F50" s="81"/>
      <c r="G50" s="79"/>
      <c r="H50" s="80"/>
      <c r="I50" s="80"/>
      <c r="J50" s="80"/>
      <c r="K50" s="240"/>
      <c r="L50" s="144"/>
      <c r="M50" s="202"/>
      <c r="N50" s="203"/>
      <c r="O50" s="144"/>
      <c r="P50" s="202"/>
      <c r="Q50" s="203"/>
      <c r="R50" s="79"/>
      <c r="S50" s="80"/>
      <c r="T50" s="80"/>
      <c r="U50" s="80"/>
      <c r="V50" s="240"/>
      <c r="W50" s="79"/>
      <c r="X50" s="82"/>
      <c r="Y50" s="83"/>
      <c r="Z50" s="79"/>
      <c r="AA50" s="82"/>
      <c r="AB50" s="83"/>
      <c r="AC50" s="84"/>
      <c r="AD50" s="79"/>
      <c r="AE50" s="82"/>
      <c r="AF50" s="83"/>
      <c r="AG50" s="79"/>
      <c r="AH50" s="82"/>
      <c r="AI50" s="83"/>
      <c r="AJ50" s="85"/>
      <c r="AM50" s="68"/>
      <c r="AN50" s="68"/>
      <c r="AO50" s="69"/>
    </row>
    <row r="51" spans="1:41" s="67" customFormat="1" ht="15.75" hidden="1" thickBot="1">
      <c r="A51" s="219" t="s">
        <v>46</v>
      </c>
      <c r="B51" s="144"/>
      <c r="C51" s="145"/>
      <c r="D51" s="145">
        <v>0</v>
      </c>
      <c r="E51" s="145"/>
      <c r="F51" s="146">
        <f>IF(E51=0,0,ROUND(D51/E51/12,0))</f>
        <v>0</v>
      </c>
      <c r="G51" s="144"/>
      <c r="H51" s="145"/>
      <c r="I51" s="145"/>
      <c r="J51" s="145"/>
      <c r="K51" s="73">
        <f>IF(J51=0,0,ROUND(I51/J51/12,0))</f>
        <v>0</v>
      </c>
      <c r="L51" s="226"/>
      <c r="M51" s="241"/>
      <c r="N51" s="242"/>
      <c r="O51" s="226"/>
      <c r="P51" s="241"/>
      <c r="Q51" s="242"/>
      <c r="R51" s="144"/>
      <c r="S51" s="145"/>
      <c r="T51" s="151"/>
      <c r="U51" s="151"/>
      <c r="V51" s="73">
        <f>IF(U51=0,0,ROUND(T51/U51/12,0))</f>
        <v>0</v>
      </c>
      <c r="W51" s="144"/>
      <c r="X51" s="148"/>
      <c r="Y51" s="149"/>
      <c r="Z51" s="144"/>
      <c r="AA51" s="148"/>
      <c r="AB51" s="149"/>
      <c r="AC51" s="204"/>
      <c r="AD51" s="144"/>
      <c r="AE51" s="148"/>
      <c r="AF51" s="149"/>
      <c r="AG51" s="144"/>
      <c r="AH51" s="148"/>
      <c r="AI51" s="149"/>
      <c r="AJ51" s="221"/>
      <c r="AM51" s="68"/>
      <c r="AN51" s="68"/>
      <c r="AO51" s="69"/>
    </row>
    <row r="52" spans="1:41" s="67" customFormat="1" ht="15.75" thickBot="1">
      <c r="A52" s="243"/>
      <c r="B52" s="176"/>
      <c r="C52" s="177"/>
      <c r="D52" s="177"/>
      <c r="E52" s="177"/>
      <c r="F52" s="129"/>
      <c r="G52" s="176"/>
      <c r="H52" s="177"/>
      <c r="I52" s="177"/>
      <c r="J52" s="177"/>
      <c r="K52" s="129"/>
      <c r="L52" s="176"/>
      <c r="M52" s="178"/>
      <c r="N52" s="179"/>
      <c r="O52" s="176"/>
      <c r="P52" s="178"/>
      <c r="Q52" s="179"/>
      <c r="R52" s="176"/>
      <c r="S52" s="177"/>
      <c r="T52" s="177"/>
      <c r="U52" s="177"/>
      <c r="V52" s="129"/>
      <c r="W52" s="176"/>
      <c r="X52" s="178"/>
      <c r="Y52" s="179"/>
      <c r="Z52" s="176"/>
      <c r="AA52" s="178"/>
      <c r="AB52" s="179"/>
      <c r="AC52" s="180"/>
      <c r="AD52" s="176"/>
      <c r="AE52" s="178"/>
      <c r="AF52" s="179"/>
      <c r="AG52" s="176"/>
      <c r="AH52" s="178"/>
      <c r="AI52" s="179"/>
      <c r="AJ52" s="244"/>
      <c r="AM52" s="68"/>
      <c r="AN52" s="68"/>
      <c r="AO52" s="69"/>
    </row>
    <row r="53" spans="1:41" s="67" customFormat="1" ht="15">
      <c r="A53" s="245" t="s">
        <v>58</v>
      </c>
      <c r="B53" s="155">
        <f>C53+D53</f>
        <v>0</v>
      </c>
      <c r="C53" s="72">
        <v>0</v>
      </c>
      <c r="D53" s="72">
        <v>0</v>
      </c>
      <c r="E53" s="72"/>
      <c r="F53" s="73">
        <f>IF(E53=0,0,ROUND(D53/E53/12,0))</f>
        <v>0</v>
      </c>
      <c r="G53" s="155">
        <f>H53+I53</f>
        <v>0</v>
      </c>
      <c r="H53" s="72"/>
      <c r="I53" s="72"/>
      <c r="J53" s="72"/>
      <c r="K53" s="73">
        <f>IF(J53=0,0,ROUND(I53/J53/12,0))</f>
        <v>0</v>
      </c>
      <c r="L53" s="71"/>
      <c r="M53" s="74"/>
      <c r="N53" s="75"/>
      <c r="O53" s="71"/>
      <c r="P53" s="74"/>
      <c r="Q53" s="75"/>
      <c r="R53" s="155"/>
      <c r="S53" s="72"/>
      <c r="T53" s="72"/>
      <c r="U53" s="72"/>
      <c r="V53" s="73">
        <f>IF(U53=0,0,ROUND(T53/U53/12,0))</f>
        <v>0</v>
      </c>
      <c r="W53" s="71"/>
      <c r="X53" s="74"/>
      <c r="Y53" s="75"/>
      <c r="Z53" s="71"/>
      <c r="AA53" s="74"/>
      <c r="AB53" s="75"/>
      <c r="AC53" s="76"/>
      <c r="AD53" s="71"/>
      <c r="AE53" s="74"/>
      <c r="AF53" s="75"/>
      <c r="AG53" s="71"/>
      <c r="AH53" s="74"/>
      <c r="AI53" s="75"/>
      <c r="AJ53" s="77"/>
      <c r="AM53" s="68"/>
      <c r="AN53" s="68"/>
      <c r="AO53" s="69"/>
    </row>
    <row r="54" spans="1:41" s="67" customFormat="1" ht="15.75" hidden="1" thickBot="1">
      <c r="A54" s="246" t="s">
        <v>59</v>
      </c>
      <c r="B54" s="208"/>
      <c r="C54" s="140"/>
      <c r="D54" s="140"/>
      <c r="E54" s="140"/>
      <c r="F54" s="110"/>
      <c r="G54" s="208"/>
      <c r="H54" s="140"/>
      <c r="I54" s="140"/>
      <c r="J54" s="140"/>
      <c r="K54" s="110"/>
      <c r="L54" s="208"/>
      <c r="M54" s="209"/>
      <c r="N54" s="210"/>
      <c r="O54" s="208"/>
      <c r="P54" s="209"/>
      <c r="Q54" s="210"/>
      <c r="R54" s="208"/>
      <c r="S54" s="140"/>
      <c r="T54" s="140"/>
      <c r="U54" s="140"/>
      <c r="V54" s="110"/>
      <c r="W54" s="208"/>
      <c r="X54" s="209"/>
      <c r="Y54" s="210"/>
      <c r="Z54" s="208"/>
      <c r="AA54" s="209"/>
      <c r="AB54" s="210"/>
      <c r="AC54" s="211"/>
      <c r="AD54" s="208"/>
      <c r="AE54" s="209"/>
      <c r="AF54" s="210"/>
      <c r="AG54" s="208"/>
      <c r="AH54" s="209"/>
      <c r="AI54" s="210"/>
      <c r="AJ54" s="247"/>
      <c r="AM54" s="68"/>
      <c r="AN54" s="68"/>
      <c r="AO54" s="69"/>
    </row>
    <row r="55" spans="1:41" s="67" customFormat="1" ht="15.75" hidden="1" thickBot="1">
      <c r="A55" s="248" t="s">
        <v>60</v>
      </c>
      <c r="B55" s="176">
        <f>C55+D55</f>
        <v>0</v>
      </c>
      <c r="C55" s="177">
        <v>0</v>
      </c>
      <c r="D55" s="177">
        <v>0</v>
      </c>
      <c r="E55" s="177"/>
      <c r="F55" s="249">
        <f>IF(E55=0,0,ROUND(D55/E55/12,0))</f>
        <v>0</v>
      </c>
      <c r="G55" s="176">
        <f>H55+I55</f>
        <v>0</v>
      </c>
      <c r="H55" s="250"/>
      <c r="I55" s="250"/>
      <c r="J55" s="250"/>
      <c r="K55" s="129">
        <f>IF(J55=0,0,ROUND(I55/J55/12,0))</f>
        <v>0</v>
      </c>
      <c r="L55" s="251"/>
      <c r="M55" s="252"/>
      <c r="N55" s="253"/>
      <c r="O55" s="251"/>
      <c r="P55" s="252"/>
      <c r="Q55" s="253"/>
      <c r="R55" s="176"/>
      <c r="S55" s="250"/>
      <c r="T55" s="250"/>
      <c r="U55" s="250"/>
      <c r="V55" s="129">
        <f>IF(U55=0,0,ROUND(T55/U55/12,0))</f>
        <v>0</v>
      </c>
      <c r="W55" s="251"/>
      <c r="X55" s="252"/>
      <c r="Y55" s="253"/>
      <c r="Z55" s="251"/>
      <c r="AA55" s="252"/>
      <c r="AB55" s="253"/>
      <c r="AC55" s="254"/>
      <c r="AD55" s="251"/>
      <c r="AE55" s="252"/>
      <c r="AF55" s="253"/>
      <c r="AG55" s="251"/>
      <c r="AH55" s="252"/>
      <c r="AI55" s="253"/>
      <c r="AJ55" s="255"/>
      <c r="AM55" s="68"/>
      <c r="AN55" s="68"/>
      <c r="AO55" s="69"/>
    </row>
    <row r="56" spans="1:41" s="67" customFormat="1" ht="15" hidden="1">
      <c r="A56" s="256" t="s">
        <v>61</v>
      </c>
      <c r="B56" s="155">
        <f>C56+D56</f>
        <v>0</v>
      </c>
      <c r="C56" s="156">
        <v>0</v>
      </c>
      <c r="D56" s="156">
        <v>0</v>
      </c>
      <c r="E56" s="156"/>
      <c r="F56" s="257">
        <f>IF(E56=0,0,ROUND(D56/E56/12,0))</f>
        <v>0</v>
      </c>
      <c r="G56" s="155">
        <f>H56+I56</f>
        <v>0</v>
      </c>
      <c r="H56" s="238"/>
      <c r="I56" s="238"/>
      <c r="J56" s="238"/>
      <c r="K56" s="157">
        <f>IF(J56=0,0,ROUND(I56/J56/12,0))</f>
        <v>0</v>
      </c>
      <c r="L56" s="235"/>
      <c r="M56" s="236"/>
      <c r="N56" s="237"/>
      <c r="O56" s="235"/>
      <c r="P56" s="236"/>
      <c r="Q56" s="237"/>
      <c r="R56" s="155"/>
      <c r="S56" s="238"/>
      <c r="T56" s="238"/>
      <c r="U56" s="238"/>
      <c r="V56" s="157">
        <f>IF(U56=0,0,ROUND(T56/U56/12,0))</f>
        <v>0</v>
      </c>
      <c r="W56" s="235"/>
      <c r="X56" s="236"/>
      <c r="Y56" s="237"/>
      <c r="Z56" s="235"/>
      <c r="AA56" s="236"/>
      <c r="AB56" s="237"/>
      <c r="AC56" s="239"/>
      <c r="AD56" s="235"/>
      <c r="AE56" s="236"/>
      <c r="AF56" s="237"/>
      <c r="AG56" s="235"/>
      <c r="AH56" s="236"/>
      <c r="AI56" s="237"/>
      <c r="AJ56" s="258"/>
      <c r="AM56" s="68"/>
      <c r="AN56" s="68"/>
      <c r="AO56" s="69"/>
    </row>
    <row r="57" spans="1:41" s="67" customFormat="1" ht="15" hidden="1">
      <c r="A57" s="259" t="s">
        <v>62</v>
      </c>
      <c r="B57" s="79"/>
      <c r="C57" s="80"/>
      <c r="D57" s="80"/>
      <c r="E57" s="80"/>
      <c r="F57" s="197"/>
      <c r="G57" s="260"/>
      <c r="H57" s="261"/>
      <c r="I57" s="261"/>
      <c r="J57" s="80"/>
      <c r="K57" s="197"/>
      <c r="L57" s="79"/>
      <c r="M57" s="82"/>
      <c r="N57" s="83"/>
      <c r="O57" s="79"/>
      <c r="P57" s="82"/>
      <c r="Q57" s="83"/>
      <c r="R57" s="79"/>
      <c r="S57" s="80"/>
      <c r="T57" s="80"/>
      <c r="U57" s="80"/>
      <c r="V57" s="197"/>
      <c r="W57" s="79"/>
      <c r="X57" s="82"/>
      <c r="Y57" s="83"/>
      <c r="Z57" s="79"/>
      <c r="AA57" s="82"/>
      <c r="AB57" s="83"/>
      <c r="AC57" s="84"/>
      <c r="AD57" s="79"/>
      <c r="AE57" s="82"/>
      <c r="AF57" s="83"/>
      <c r="AG57" s="79"/>
      <c r="AH57" s="82"/>
      <c r="AI57" s="83"/>
      <c r="AJ57" s="85"/>
      <c r="AM57" s="68"/>
      <c r="AN57" s="68"/>
      <c r="AO57" s="69"/>
    </row>
    <row r="58" spans="1:41" s="67" customFormat="1" ht="15" hidden="1">
      <c r="A58" s="259" t="s">
        <v>63</v>
      </c>
      <c r="B58" s="79"/>
      <c r="C58" s="80"/>
      <c r="D58" s="80">
        <v>0</v>
      </c>
      <c r="E58" s="80"/>
      <c r="F58" s="197">
        <f>IF(E58=0,0,ROUND(D58/E58/12,0))</f>
        <v>0</v>
      </c>
      <c r="G58" s="260"/>
      <c r="H58" s="261"/>
      <c r="I58" s="262"/>
      <c r="J58" s="263"/>
      <c r="K58" s="73">
        <f>IF(J58=0,0,ROUND(I58/J58/12,0))</f>
        <v>0</v>
      </c>
      <c r="L58" s="79"/>
      <c r="M58" s="215"/>
      <c r="N58" s="216"/>
      <c r="O58" s="79"/>
      <c r="P58" s="215"/>
      <c r="Q58" s="216"/>
      <c r="R58" s="79"/>
      <c r="S58" s="80"/>
      <c r="T58" s="263"/>
      <c r="U58" s="263"/>
      <c r="V58" s="73">
        <f>IF(U58=0,0,ROUND(T58/U58/12,0))</f>
        <v>0</v>
      </c>
      <c r="W58" s="79"/>
      <c r="X58" s="215"/>
      <c r="Y58" s="216"/>
      <c r="Z58" s="79"/>
      <c r="AA58" s="215"/>
      <c r="AB58" s="216"/>
      <c r="AC58" s="84"/>
      <c r="AD58" s="79"/>
      <c r="AE58" s="215"/>
      <c r="AF58" s="216"/>
      <c r="AG58" s="79"/>
      <c r="AH58" s="215"/>
      <c r="AI58" s="216"/>
      <c r="AJ58" s="85"/>
      <c r="AM58" s="68"/>
      <c r="AN58" s="68"/>
      <c r="AO58" s="69"/>
    </row>
    <row r="59" spans="1:41" s="67" customFormat="1" ht="15.75" hidden="1" thickBot="1">
      <c r="A59" s="264" t="s">
        <v>64</v>
      </c>
      <c r="B59" s="144"/>
      <c r="C59" s="145"/>
      <c r="D59" s="145">
        <v>0</v>
      </c>
      <c r="E59" s="145"/>
      <c r="F59" s="90">
        <f>IF(E59=0,0,ROUND(D59/E59/12,0))</f>
        <v>0</v>
      </c>
      <c r="G59" s="169"/>
      <c r="H59" s="170"/>
      <c r="I59" s="150"/>
      <c r="J59" s="151"/>
      <c r="K59" s="105">
        <f>IF(J59=0,0,ROUND(I59/J59/12,0))</f>
        <v>0</v>
      </c>
      <c r="L59" s="144"/>
      <c r="M59" s="148"/>
      <c r="N59" s="149"/>
      <c r="O59" s="144"/>
      <c r="P59" s="148"/>
      <c r="Q59" s="149"/>
      <c r="R59" s="144"/>
      <c r="S59" s="145"/>
      <c r="T59" s="151"/>
      <c r="U59" s="151"/>
      <c r="V59" s="105">
        <f>IF(U59=0,0,ROUND(T59/U59/12,0))</f>
        <v>0</v>
      </c>
      <c r="W59" s="144"/>
      <c r="X59" s="148"/>
      <c r="Y59" s="149"/>
      <c r="Z59" s="144"/>
      <c r="AA59" s="148"/>
      <c r="AB59" s="149"/>
      <c r="AC59" s="204"/>
      <c r="AD59" s="144"/>
      <c r="AE59" s="148"/>
      <c r="AF59" s="149"/>
      <c r="AG59" s="144"/>
      <c r="AH59" s="148"/>
      <c r="AI59" s="149"/>
      <c r="AJ59" s="221"/>
      <c r="AM59" s="68"/>
      <c r="AN59" s="68"/>
      <c r="AO59" s="69"/>
    </row>
    <row r="60" spans="1:41" s="67" customFormat="1" ht="15" hidden="1">
      <c r="A60" s="265" t="s">
        <v>65</v>
      </c>
      <c r="B60" s="71">
        <f>C60+D60</f>
        <v>0</v>
      </c>
      <c r="C60" s="72">
        <v>0</v>
      </c>
      <c r="D60" s="72">
        <v>0</v>
      </c>
      <c r="E60" s="72"/>
      <c r="F60" s="185">
        <f>IF(E60=0,0,ROUND(D60/E60/12,0))</f>
        <v>0</v>
      </c>
      <c r="G60" s="71">
        <f>H60+I60</f>
        <v>0</v>
      </c>
      <c r="H60" s="266"/>
      <c r="I60" s="266"/>
      <c r="J60" s="266"/>
      <c r="K60" s="185">
        <f>IF(J60=0,0,ROUND(I60/J60/12*1000,0))</f>
        <v>0</v>
      </c>
      <c r="L60" s="186"/>
      <c r="M60" s="187"/>
      <c r="N60" s="188"/>
      <c r="O60" s="186"/>
      <c r="P60" s="187"/>
      <c r="Q60" s="188"/>
      <c r="R60" s="71"/>
      <c r="S60" s="266"/>
      <c r="T60" s="266"/>
      <c r="U60" s="266"/>
      <c r="V60" s="185">
        <f>IF(U60=0,0,ROUND(T60/U60/12*1000,0))</f>
        <v>0</v>
      </c>
      <c r="W60" s="186"/>
      <c r="X60" s="187"/>
      <c r="Y60" s="188"/>
      <c r="Z60" s="186"/>
      <c r="AA60" s="187"/>
      <c r="AB60" s="188"/>
      <c r="AC60" s="267"/>
      <c r="AD60" s="186"/>
      <c r="AE60" s="187"/>
      <c r="AF60" s="188"/>
      <c r="AG60" s="186"/>
      <c r="AH60" s="187"/>
      <c r="AI60" s="188"/>
      <c r="AJ60" s="268"/>
      <c r="AM60" s="68"/>
      <c r="AN60" s="68"/>
      <c r="AO60" s="69"/>
    </row>
    <row r="61" spans="1:41" ht="15" hidden="1">
      <c r="A61" s="259" t="s">
        <v>62</v>
      </c>
      <c r="B61" s="79"/>
      <c r="C61" s="80"/>
      <c r="D61" s="80"/>
      <c r="E61" s="80"/>
      <c r="F61" s="197"/>
      <c r="G61" s="260"/>
      <c r="H61" s="261"/>
      <c r="I61" s="261"/>
      <c r="J61" s="80"/>
      <c r="K61" s="197"/>
      <c r="L61" s="79"/>
      <c r="M61" s="82"/>
      <c r="N61" s="83"/>
      <c r="O61" s="79"/>
      <c r="P61" s="82"/>
      <c r="Q61" s="83"/>
      <c r="R61" s="79"/>
      <c r="S61" s="80"/>
      <c r="T61" s="80"/>
      <c r="U61" s="80"/>
      <c r="V61" s="197"/>
      <c r="W61" s="79"/>
      <c r="X61" s="82"/>
      <c r="Y61" s="83"/>
      <c r="Z61" s="79"/>
      <c r="AA61" s="82"/>
      <c r="AB61" s="83"/>
      <c r="AC61" s="84"/>
      <c r="AD61" s="79"/>
      <c r="AE61" s="82"/>
      <c r="AF61" s="83"/>
      <c r="AG61" s="79"/>
      <c r="AH61" s="82"/>
      <c r="AI61" s="83"/>
      <c r="AJ61" s="85"/>
      <c r="AK61" s="269"/>
      <c r="AM61" s="68"/>
      <c r="AN61" s="68"/>
      <c r="AO61" s="69"/>
    </row>
    <row r="62" spans="1:41" ht="15" hidden="1">
      <c r="A62" s="259" t="s">
        <v>63</v>
      </c>
      <c r="B62" s="79"/>
      <c r="C62" s="80"/>
      <c r="D62" s="80">
        <v>0</v>
      </c>
      <c r="E62" s="80"/>
      <c r="F62" s="197">
        <f>IF(E62=0,0,ROUND(D62/E62/12,0))</f>
        <v>0</v>
      </c>
      <c r="G62" s="260"/>
      <c r="H62" s="261"/>
      <c r="I62" s="262"/>
      <c r="J62" s="263"/>
      <c r="K62" s="73">
        <f>IF(J62=0,0,ROUND(I62/J62/12,0))</f>
        <v>0</v>
      </c>
      <c r="L62" s="79"/>
      <c r="M62" s="215"/>
      <c r="N62" s="216"/>
      <c r="O62" s="79"/>
      <c r="P62" s="215"/>
      <c r="Q62" s="216"/>
      <c r="R62" s="79"/>
      <c r="S62" s="80"/>
      <c r="T62" s="263"/>
      <c r="U62" s="263"/>
      <c r="V62" s="73">
        <f>IF(U62=0,0,ROUND(T62/U62/12,0))</f>
        <v>0</v>
      </c>
      <c r="W62" s="79"/>
      <c r="X62" s="215"/>
      <c r="Y62" s="216"/>
      <c r="Z62" s="79"/>
      <c r="AA62" s="215"/>
      <c r="AB62" s="216"/>
      <c r="AC62" s="84"/>
      <c r="AD62" s="79"/>
      <c r="AE62" s="215"/>
      <c r="AF62" s="216"/>
      <c r="AG62" s="79"/>
      <c r="AH62" s="215"/>
      <c r="AI62" s="216"/>
      <c r="AJ62" s="85"/>
      <c r="AK62" s="269"/>
      <c r="AM62" s="68"/>
      <c r="AN62" s="68"/>
      <c r="AO62" s="69"/>
    </row>
    <row r="63" spans="1:41" ht="15.75" hidden="1" thickBot="1">
      <c r="A63" s="264" t="s">
        <v>64</v>
      </c>
      <c r="B63" s="144"/>
      <c r="C63" s="145"/>
      <c r="D63" s="145">
        <v>0</v>
      </c>
      <c r="E63" s="145"/>
      <c r="F63" s="90">
        <f>IF(E63=0,0,ROUND(D63/E63/12,0))</f>
        <v>0</v>
      </c>
      <c r="G63" s="169"/>
      <c r="H63" s="170"/>
      <c r="I63" s="150"/>
      <c r="J63" s="151"/>
      <c r="K63" s="73">
        <f>IF(J63=0,0,ROUND(I63/J63/12,0))</f>
        <v>0</v>
      </c>
      <c r="L63" s="144"/>
      <c r="M63" s="148"/>
      <c r="N63" s="149"/>
      <c r="O63" s="144"/>
      <c r="P63" s="148"/>
      <c r="Q63" s="149"/>
      <c r="R63" s="144"/>
      <c r="S63" s="145"/>
      <c r="T63" s="151"/>
      <c r="U63" s="151"/>
      <c r="V63" s="73">
        <f>IF(U63=0,0,ROUND(T63/U63/12,0))</f>
        <v>0</v>
      </c>
      <c r="W63" s="144"/>
      <c r="X63" s="148"/>
      <c r="Y63" s="149"/>
      <c r="Z63" s="144"/>
      <c r="AA63" s="148"/>
      <c r="AB63" s="149"/>
      <c r="AC63" s="204"/>
      <c r="AD63" s="144"/>
      <c r="AE63" s="148"/>
      <c r="AF63" s="149"/>
      <c r="AG63" s="144"/>
      <c r="AH63" s="148"/>
      <c r="AI63" s="149"/>
      <c r="AJ63" s="221"/>
      <c r="AK63" s="269"/>
      <c r="AM63" s="68"/>
      <c r="AN63" s="68"/>
      <c r="AO63" s="69"/>
    </row>
    <row r="64" spans="1:41" ht="15" hidden="1">
      <c r="A64" s="270" t="s">
        <v>44</v>
      </c>
      <c r="B64" s="155"/>
      <c r="C64" s="156"/>
      <c r="D64" s="156"/>
      <c r="E64" s="156"/>
      <c r="F64" s="157"/>
      <c r="G64" s="158"/>
      <c r="H64" s="159"/>
      <c r="I64" s="159"/>
      <c r="J64" s="156"/>
      <c r="K64" s="157"/>
      <c r="L64" s="155"/>
      <c r="M64" s="206"/>
      <c r="N64" s="207"/>
      <c r="O64" s="155"/>
      <c r="P64" s="206"/>
      <c r="Q64" s="207"/>
      <c r="R64" s="155"/>
      <c r="S64" s="156"/>
      <c r="T64" s="156"/>
      <c r="U64" s="156"/>
      <c r="V64" s="157"/>
      <c r="W64" s="155"/>
      <c r="X64" s="206"/>
      <c r="Y64" s="207"/>
      <c r="Z64" s="155"/>
      <c r="AA64" s="206"/>
      <c r="AB64" s="207"/>
      <c r="AC64" s="223"/>
      <c r="AD64" s="155"/>
      <c r="AE64" s="206"/>
      <c r="AF64" s="207"/>
      <c r="AG64" s="155"/>
      <c r="AH64" s="206"/>
      <c r="AI64" s="207"/>
      <c r="AJ64" s="224"/>
      <c r="AK64" s="269"/>
      <c r="AM64" s="68"/>
      <c r="AN64" s="68"/>
      <c r="AO64" s="69"/>
    </row>
    <row r="65" spans="1:41" s="67" customFormat="1" ht="15" hidden="1">
      <c r="A65" s="78" t="s">
        <v>45</v>
      </c>
      <c r="B65" s="91">
        <f>C65+D65</f>
        <v>0</v>
      </c>
      <c r="C65" s="92">
        <v>0</v>
      </c>
      <c r="D65" s="92">
        <v>0</v>
      </c>
      <c r="E65" s="92"/>
      <c r="F65" s="197">
        <f>IF(E65=0,0,ROUND(D65/E65/12,0))</f>
        <v>0</v>
      </c>
      <c r="G65" s="91">
        <f>H65+I65</f>
        <v>0</v>
      </c>
      <c r="H65" s="271"/>
      <c r="I65" s="271"/>
      <c r="J65" s="92"/>
      <c r="K65" s="73">
        <f>IF(J65=0,0,ROUND(I65/J65/12,0))</f>
        <v>0</v>
      </c>
      <c r="L65" s="93"/>
      <c r="M65" s="94"/>
      <c r="N65" s="95"/>
      <c r="O65" s="93"/>
      <c r="P65" s="94"/>
      <c r="Q65" s="95"/>
      <c r="R65" s="91">
        <f>S65+T65</f>
        <v>0</v>
      </c>
      <c r="S65" s="92"/>
      <c r="T65" s="92"/>
      <c r="U65" s="92"/>
      <c r="V65" s="73">
        <f>IF(U65=0,0,ROUND(T65/U65/12,0))</f>
        <v>0</v>
      </c>
      <c r="W65" s="93"/>
      <c r="X65" s="94"/>
      <c r="Y65" s="95"/>
      <c r="Z65" s="93"/>
      <c r="AA65" s="94"/>
      <c r="AB65" s="95"/>
      <c r="AC65" s="96"/>
      <c r="AD65" s="93"/>
      <c r="AE65" s="94"/>
      <c r="AF65" s="95"/>
      <c r="AG65" s="93"/>
      <c r="AH65" s="94"/>
      <c r="AI65" s="95"/>
      <c r="AJ65" s="97"/>
      <c r="AM65" s="98"/>
      <c r="AN65" s="98"/>
      <c r="AO65" s="99"/>
    </row>
    <row r="66" spans="1:41" s="283" customFormat="1" ht="15" customHeight="1" thickBot="1">
      <c r="A66" s="272"/>
      <c r="B66" s="273"/>
      <c r="C66" s="274"/>
      <c r="D66" s="274"/>
      <c r="E66" s="274"/>
      <c r="F66" s="275"/>
      <c r="G66" s="276"/>
      <c r="H66" s="277"/>
      <c r="I66" s="277"/>
      <c r="J66" s="274"/>
      <c r="K66" s="275"/>
      <c r="L66" s="273"/>
      <c r="M66" s="278"/>
      <c r="N66" s="279"/>
      <c r="O66" s="273"/>
      <c r="P66" s="278"/>
      <c r="Q66" s="279"/>
      <c r="R66" s="273"/>
      <c r="S66" s="274"/>
      <c r="T66" s="274"/>
      <c r="U66" s="274"/>
      <c r="V66" s="275"/>
      <c r="W66" s="273"/>
      <c r="X66" s="278"/>
      <c r="Y66" s="279"/>
      <c r="Z66" s="273"/>
      <c r="AA66" s="278"/>
      <c r="AB66" s="279"/>
      <c r="AC66" s="280"/>
      <c r="AD66" s="273"/>
      <c r="AE66" s="278"/>
      <c r="AF66" s="279"/>
      <c r="AG66" s="273"/>
      <c r="AH66" s="278"/>
      <c r="AI66" s="279"/>
      <c r="AJ66" s="281"/>
      <c r="AK66" s="282"/>
      <c r="AM66" s="68"/>
      <c r="AN66" s="68"/>
      <c r="AO66" s="69"/>
    </row>
    <row r="67" spans="1:41" s="283" customFormat="1" ht="15" customHeight="1" thickTop="1">
      <c r="A67" s="284" t="s">
        <v>66</v>
      </c>
      <c r="B67" s="285"/>
      <c r="C67" s="285"/>
      <c r="D67" s="285"/>
      <c r="E67" s="285"/>
      <c r="F67" s="286"/>
      <c r="G67" s="287"/>
      <c r="H67" s="287"/>
      <c r="I67" s="287"/>
      <c r="J67" s="285"/>
      <c r="K67" s="286"/>
      <c r="L67" s="288"/>
      <c r="M67" s="289"/>
      <c r="N67" s="290"/>
      <c r="O67" s="288"/>
      <c r="P67" s="289"/>
      <c r="Q67" s="290"/>
      <c r="R67" s="285"/>
      <c r="S67" s="285"/>
      <c r="T67" s="285"/>
      <c r="U67" s="285"/>
      <c r="V67" s="286"/>
      <c r="W67" s="288"/>
      <c r="X67" s="289"/>
      <c r="Y67" s="290"/>
      <c r="Z67" s="288"/>
      <c r="AA67" s="289"/>
      <c r="AB67" s="290"/>
      <c r="AC67" s="291"/>
      <c r="AD67" s="288"/>
      <c r="AE67" s="289"/>
      <c r="AF67" s="290"/>
      <c r="AG67" s="288"/>
      <c r="AH67" s="289"/>
      <c r="AI67" s="290"/>
      <c r="AJ67" s="292"/>
      <c r="AK67" s="282"/>
      <c r="AM67" s="68"/>
      <c r="AN67" s="68"/>
      <c r="AO67" s="69"/>
    </row>
    <row r="68" spans="1:41" s="283" customFormat="1" ht="15" customHeight="1">
      <c r="A68" s="293" t="s">
        <v>67</v>
      </c>
      <c r="B68" s="140">
        <f>IF(B13+B53=C68+D68,B13+B53,"chyba")</f>
        <v>7821874000</v>
      </c>
      <c r="C68" s="140">
        <f>C13+C53</f>
        <v>57913000</v>
      </c>
      <c r="D68" s="140">
        <f>D13+D53</f>
        <v>7763961000</v>
      </c>
      <c r="E68" s="140">
        <f>E13+E53</f>
        <v>24218</v>
      </c>
      <c r="F68" s="110">
        <f>IF(E68=0,0,ROUND(D68/E68/12,0))</f>
        <v>26716</v>
      </c>
      <c r="G68" s="140">
        <f>IF(G13+G53=H68+I68,G13+G53,"chyba")</f>
        <v>8044437273</v>
      </c>
      <c r="H68" s="140">
        <f>H13+H53</f>
        <v>67876373</v>
      </c>
      <c r="I68" s="140">
        <f>I13+I53</f>
        <v>7976560900</v>
      </c>
      <c r="J68" s="140">
        <f>J13+J53</f>
        <v>24222</v>
      </c>
      <c r="K68" s="110">
        <f>IF(J68=0,0,ROUND(I68/J68/12,0))</f>
        <v>27443</v>
      </c>
      <c r="L68" s="208">
        <f aca="true" t="shared" si="14" ref="L68:Q68">L13+L53</f>
        <v>6768958</v>
      </c>
      <c r="M68" s="209">
        <f t="shared" si="14"/>
        <v>19228628</v>
      </c>
      <c r="N68" s="210">
        <f t="shared" si="14"/>
        <v>0</v>
      </c>
      <c r="O68" s="208">
        <f t="shared" si="14"/>
        <v>606000</v>
      </c>
      <c r="P68" s="209">
        <f t="shared" si="14"/>
        <v>0</v>
      </c>
      <c r="Q68" s="210">
        <f t="shared" si="14"/>
        <v>0</v>
      </c>
      <c r="R68" s="140">
        <f>IF(R13+R53=S68+T68,R13+R53,"chyba")</f>
        <v>7983989972.45</v>
      </c>
      <c r="S68" s="140">
        <f>S13+S53</f>
        <v>41909093</v>
      </c>
      <c r="T68" s="140">
        <f>T13+T53</f>
        <v>7942080879.45</v>
      </c>
      <c r="U68" s="140">
        <f>U13+U53</f>
        <v>23347</v>
      </c>
      <c r="V68" s="110">
        <f>IF(U68=0,0,ROUND(T68/U68/12,0))</f>
        <v>28348</v>
      </c>
      <c r="W68" s="208">
        <f aca="true" t="shared" si="15" ref="W68:AJ68">W13+W53</f>
        <v>3577946</v>
      </c>
      <c r="X68" s="209">
        <f t="shared" si="15"/>
        <v>18693307</v>
      </c>
      <c r="Y68" s="210">
        <f t="shared" si="15"/>
        <v>0</v>
      </c>
      <c r="Z68" s="208">
        <f t="shared" si="15"/>
        <v>0</v>
      </c>
      <c r="AA68" s="209">
        <f t="shared" si="15"/>
        <v>0</v>
      </c>
      <c r="AB68" s="210">
        <f t="shared" si="15"/>
        <v>0</v>
      </c>
      <c r="AC68" s="211">
        <f t="shared" si="15"/>
        <v>0</v>
      </c>
      <c r="AD68" s="208">
        <f t="shared" si="15"/>
        <v>0</v>
      </c>
      <c r="AE68" s="209">
        <f t="shared" si="15"/>
        <v>149407</v>
      </c>
      <c r="AF68" s="210">
        <f t="shared" si="15"/>
        <v>0</v>
      </c>
      <c r="AG68" s="208">
        <f t="shared" si="15"/>
        <v>0</v>
      </c>
      <c r="AH68" s="209">
        <f t="shared" si="15"/>
        <v>0</v>
      </c>
      <c r="AI68" s="210">
        <f t="shared" si="15"/>
        <v>0</v>
      </c>
      <c r="AJ68" s="247">
        <f t="shared" si="15"/>
        <v>0</v>
      </c>
      <c r="AK68" s="282"/>
      <c r="AM68" s="68"/>
      <c r="AN68" s="68"/>
      <c r="AO68" s="69"/>
    </row>
    <row r="69" spans="1:41" s="283" customFormat="1" ht="15" customHeight="1" thickBot="1">
      <c r="A69" s="294"/>
      <c r="B69" s="295"/>
      <c r="C69" s="295"/>
      <c r="D69" s="295"/>
      <c r="E69" s="296"/>
      <c r="F69" s="297"/>
      <c r="G69" s="295"/>
      <c r="H69" s="295"/>
      <c r="I69" s="295"/>
      <c r="J69" s="296"/>
      <c r="K69" s="298"/>
      <c r="L69" s="299"/>
      <c r="M69" s="300"/>
      <c r="N69" s="298"/>
      <c r="O69" s="299"/>
      <c r="P69" s="300"/>
      <c r="Q69" s="298"/>
      <c r="R69" s="295"/>
      <c r="S69" s="295"/>
      <c r="T69" s="295"/>
      <c r="U69" s="296"/>
      <c r="V69" s="298"/>
      <c r="W69" s="301"/>
      <c r="X69" s="302"/>
      <c r="Y69" s="298"/>
      <c r="Z69" s="303"/>
      <c r="AA69" s="304"/>
      <c r="AB69" s="298"/>
      <c r="AC69" s="305"/>
      <c r="AD69" s="303"/>
      <c r="AE69" s="304"/>
      <c r="AF69" s="298"/>
      <c r="AG69" s="299"/>
      <c r="AH69" s="300"/>
      <c r="AI69" s="298"/>
      <c r="AJ69" s="306"/>
      <c r="AK69" s="282"/>
      <c r="AM69" s="68"/>
      <c r="AN69" s="68"/>
      <c r="AO69" s="69"/>
    </row>
    <row r="70" spans="2:37" s="283" customFormat="1" ht="15" customHeight="1" thickTop="1">
      <c r="B70" s="307"/>
      <c r="C70" s="307"/>
      <c r="D70" s="307"/>
      <c r="E70" s="307"/>
      <c r="F70" s="307"/>
      <c r="G70" s="307"/>
      <c r="H70" s="307"/>
      <c r="I70" s="307"/>
      <c r="J70" s="307"/>
      <c r="K70" s="307"/>
      <c r="L70" s="321"/>
      <c r="M70" s="320"/>
      <c r="N70" s="322"/>
      <c r="O70" s="323"/>
      <c r="P70" s="307"/>
      <c r="Q70" s="307"/>
      <c r="R70" s="307"/>
      <c r="S70" s="307"/>
      <c r="T70" s="307"/>
      <c r="U70" s="307"/>
      <c r="V70" s="307"/>
      <c r="W70" s="307"/>
      <c r="X70" s="307"/>
      <c r="Y70" s="322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282"/>
    </row>
    <row r="71" spans="1:37" s="283" customFormat="1" ht="15" customHeight="1">
      <c r="A71" s="30"/>
      <c r="B71" s="309" t="s">
        <v>68</v>
      </c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269"/>
      <c r="V71" s="282"/>
      <c r="W71" s="282"/>
      <c r="X71" s="282"/>
      <c r="Y71" s="282"/>
      <c r="Z71" s="282"/>
      <c r="AA71" s="282"/>
      <c r="AB71" s="282"/>
      <c r="AC71" s="282"/>
      <c r="AD71" s="282"/>
      <c r="AF71" s="308"/>
      <c r="AG71" s="282"/>
      <c r="AH71" s="282"/>
      <c r="AI71" s="282"/>
      <c r="AJ71" s="308"/>
      <c r="AK71" s="282"/>
    </row>
    <row r="72" spans="1:37" s="283" customFormat="1" ht="15" customHeight="1">
      <c r="A72" s="30"/>
      <c r="B72" s="309" t="s">
        <v>69</v>
      </c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269"/>
      <c r="V72" s="282"/>
      <c r="W72" s="282"/>
      <c r="X72" s="282"/>
      <c r="Y72" s="282"/>
      <c r="Z72" s="282"/>
      <c r="AA72" s="282"/>
      <c r="AB72" s="282"/>
      <c r="AC72" s="282"/>
      <c r="AD72" s="282"/>
      <c r="AF72" s="308"/>
      <c r="AG72" s="282"/>
      <c r="AH72" s="282"/>
      <c r="AI72" s="282"/>
      <c r="AJ72" s="308"/>
      <c r="AK72" s="282"/>
    </row>
    <row r="73" spans="2:37" s="283" customFormat="1" ht="15" customHeight="1">
      <c r="B73" s="309" t="s">
        <v>70</v>
      </c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269"/>
      <c r="V73" s="282"/>
      <c r="W73" s="282"/>
      <c r="X73" s="282"/>
      <c r="Y73" s="282"/>
      <c r="Z73" s="282"/>
      <c r="AA73" s="282"/>
      <c r="AB73" s="282"/>
      <c r="AC73" s="282"/>
      <c r="AD73" s="282"/>
      <c r="AF73" s="308"/>
      <c r="AG73" s="282"/>
      <c r="AH73" s="282"/>
      <c r="AI73" s="282"/>
      <c r="AJ73" s="308"/>
      <c r="AK73" s="282"/>
    </row>
    <row r="74" spans="2:37" s="283" customFormat="1" ht="15" customHeight="1">
      <c r="B74" s="309" t="s">
        <v>71</v>
      </c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282"/>
      <c r="V74" s="282"/>
      <c r="W74" s="282"/>
      <c r="X74" s="282"/>
      <c r="Y74" s="282"/>
      <c r="Z74" s="282"/>
      <c r="AA74" s="282"/>
      <c r="AB74" s="282"/>
      <c r="AC74" s="282"/>
      <c r="AD74" s="282"/>
      <c r="AF74" s="308"/>
      <c r="AG74" s="282"/>
      <c r="AH74" s="282"/>
      <c r="AI74" s="282"/>
      <c r="AJ74" s="308"/>
      <c r="AK74" s="282"/>
    </row>
    <row r="75" spans="1:36" s="30" customFormat="1" ht="15" customHeight="1" hidden="1">
      <c r="A75" s="283"/>
      <c r="B75" s="309"/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282"/>
      <c r="V75" s="310"/>
      <c r="W75" s="310"/>
      <c r="X75" s="310"/>
      <c r="Y75" s="310"/>
      <c r="Z75" s="310"/>
      <c r="AA75" s="310"/>
      <c r="AB75" s="310"/>
      <c r="AC75" s="310"/>
      <c r="AD75" s="310"/>
      <c r="AE75" s="310"/>
      <c r="AF75" s="310"/>
      <c r="AG75" s="310"/>
      <c r="AH75" s="310"/>
      <c r="AI75" s="310"/>
      <c r="AJ75" s="310"/>
    </row>
    <row r="76" spans="1:36" s="30" customFormat="1" ht="15" customHeight="1">
      <c r="A76" s="283"/>
      <c r="B76" s="309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282"/>
      <c r="V76" s="310"/>
      <c r="W76" s="310"/>
      <c r="X76" s="310"/>
      <c r="Y76" s="310"/>
      <c r="Z76" s="310"/>
      <c r="AA76" s="310"/>
      <c r="AB76" s="310"/>
      <c r="AC76" s="310"/>
      <c r="AD76" s="310"/>
      <c r="AE76" s="310"/>
      <c r="AF76" s="310"/>
      <c r="AG76" s="310"/>
      <c r="AH76" s="310"/>
      <c r="AI76" s="310"/>
      <c r="AJ76" s="310"/>
    </row>
    <row r="77" spans="1:36" s="30" customFormat="1" ht="15" customHeight="1">
      <c r="A77" s="283"/>
      <c r="B77" s="309" t="s">
        <v>72</v>
      </c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282"/>
      <c r="V77" s="310"/>
      <c r="W77" s="310"/>
      <c r="X77" s="310"/>
      <c r="Y77" s="310"/>
      <c r="Z77" s="310"/>
      <c r="AA77" s="310"/>
      <c r="AB77" s="310"/>
      <c r="AC77" s="310"/>
      <c r="AD77" s="310"/>
      <c r="AE77" s="310"/>
      <c r="AF77" s="310"/>
      <c r="AG77" s="310"/>
      <c r="AH77" s="310"/>
      <c r="AI77" s="310"/>
      <c r="AJ77" s="310"/>
    </row>
    <row r="78" spans="1:37" s="283" customFormat="1" ht="15" customHeight="1">
      <c r="A78" s="282"/>
      <c r="B78" s="309" t="s">
        <v>73</v>
      </c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282"/>
      <c r="V78" s="282"/>
      <c r="W78" s="282"/>
      <c r="X78" s="282"/>
      <c r="Y78" s="282"/>
      <c r="Z78" s="282"/>
      <c r="AA78" s="282"/>
      <c r="AB78" s="282"/>
      <c r="AC78" s="282"/>
      <c r="AD78" s="282"/>
      <c r="AF78" s="282"/>
      <c r="AG78" s="282"/>
      <c r="AH78" s="282"/>
      <c r="AI78" s="282"/>
      <c r="AJ78" s="282"/>
      <c r="AK78" s="282"/>
    </row>
    <row r="79" spans="1:37" s="283" customFormat="1" ht="15" customHeight="1">
      <c r="A79" s="282"/>
      <c r="B79" s="309" t="s">
        <v>74</v>
      </c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11"/>
      <c r="S79" s="311"/>
      <c r="T79" s="311"/>
      <c r="U79" s="282"/>
      <c r="V79" s="282"/>
      <c r="W79" s="282"/>
      <c r="X79" s="282"/>
      <c r="Y79" s="282"/>
      <c r="Z79" s="282"/>
      <c r="AA79" s="282"/>
      <c r="AB79" s="282"/>
      <c r="AC79" s="282"/>
      <c r="AD79" s="282"/>
      <c r="AF79" s="282"/>
      <c r="AG79" s="282"/>
      <c r="AH79" s="282"/>
      <c r="AI79" s="282"/>
      <c r="AJ79" s="282"/>
      <c r="AK79" s="282"/>
    </row>
    <row r="80" spans="2:21" s="283" customFormat="1" ht="15" customHeight="1">
      <c r="B80" s="309" t="s">
        <v>75</v>
      </c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11"/>
      <c r="R80" s="311"/>
      <c r="S80" s="311"/>
      <c r="T80" s="311"/>
      <c r="U80" s="282"/>
    </row>
    <row r="81" spans="2:21" s="283" customFormat="1" ht="15" customHeight="1">
      <c r="B81" s="309" t="s">
        <v>76</v>
      </c>
      <c r="C81" s="311"/>
      <c r="D81" s="311"/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1"/>
      <c r="U81" s="282"/>
    </row>
    <row r="82" spans="2:37" s="283" customFormat="1" ht="15" customHeight="1">
      <c r="B82" s="309" t="s">
        <v>77</v>
      </c>
      <c r="C82" s="311"/>
      <c r="D82" s="311"/>
      <c r="E82" s="311"/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09"/>
      <c r="S82" s="309"/>
      <c r="T82" s="309"/>
      <c r="U82" s="282"/>
      <c r="V82" s="282"/>
      <c r="W82" s="282"/>
      <c r="X82" s="282"/>
      <c r="Y82" s="282"/>
      <c r="Z82" s="282"/>
      <c r="AA82" s="282"/>
      <c r="AB82" s="282"/>
      <c r="AC82" s="282"/>
      <c r="AD82" s="282"/>
      <c r="AE82" s="282"/>
      <c r="AF82" s="282"/>
      <c r="AG82" s="282"/>
      <c r="AH82" s="282"/>
      <c r="AI82" s="282"/>
      <c r="AJ82" s="282"/>
      <c r="AK82" s="282"/>
    </row>
    <row r="83" spans="2:37" s="283" customFormat="1" ht="15" customHeight="1">
      <c r="B83" s="309" t="s">
        <v>78</v>
      </c>
      <c r="C83" s="311"/>
      <c r="D83" s="311"/>
      <c r="E83" s="311"/>
      <c r="F83" s="311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09"/>
      <c r="R83" s="309"/>
      <c r="S83" s="309"/>
      <c r="T83" s="309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2"/>
      <c r="AF83" s="282"/>
      <c r="AG83" s="282"/>
      <c r="AH83" s="282"/>
      <c r="AI83" s="282"/>
      <c r="AJ83" s="282"/>
      <c r="AK83" s="282"/>
    </row>
    <row r="84" spans="2:21" s="283" customFormat="1" ht="15" customHeight="1">
      <c r="B84" s="309" t="s">
        <v>79</v>
      </c>
      <c r="C84" s="309"/>
      <c r="D84" s="309"/>
      <c r="E84" s="309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12"/>
      <c r="S84" s="312"/>
      <c r="T84" s="312"/>
      <c r="U84" s="282"/>
    </row>
    <row r="85" spans="1:21" s="283" customFormat="1" ht="15" customHeight="1">
      <c r="A85" s="30"/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12"/>
      <c r="R85" s="312"/>
      <c r="S85" s="312"/>
      <c r="T85" s="312"/>
      <c r="U85" s="282"/>
    </row>
    <row r="86" spans="1:21" s="283" customFormat="1" ht="15" customHeight="1">
      <c r="A86" s="30"/>
      <c r="B86" s="312" t="s">
        <v>80</v>
      </c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09"/>
      <c r="S86" s="309"/>
      <c r="T86" s="309"/>
      <c r="U86" s="310"/>
    </row>
    <row r="87" spans="1:21" s="283" customFormat="1" ht="15" customHeight="1">
      <c r="A87" s="6"/>
      <c r="B87" s="313" t="s">
        <v>81</v>
      </c>
      <c r="C87" s="314"/>
      <c r="D87" s="314"/>
      <c r="E87" s="314"/>
      <c r="F87" s="314"/>
      <c r="G87" s="314"/>
      <c r="H87" s="314"/>
      <c r="I87" s="314"/>
      <c r="J87" s="314"/>
      <c r="K87" s="312"/>
      <c r="L87" s="312"/>
      <c r="M87" s="312"/>
      <c r="N87" s="312"/>
      <c r="O87" s="312"/>
      <c r="P87" s="312"/>
      <c r="Q87" s="309"/>
      <c r="R87" s="309"/>
      <c r="S87" s="309"/>
      <c r="T87" s="309"/>
      <c r="U87" s="310"/>
    </row>
    <row r="88" spans="1:21" s="283" customFormat="1" ht="15" customHeight="1">
      <c r="A88" s="6"/>
      <c r="B88" s="309"/>
      <c r="C88" s="309"/>
      <c r="D88" s="309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10"/>
    </row>
    <row r="89" spans="1:21" s="30" customFormat="1" ht="12.75">
      <c r="A89" s="6"/>
      <c r="B89" s="309" t="s">
        <v>82</v>
      </c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282"/>
    </row>
    <row r="90" spans="1:21" s="30" customFormat="1" ht="15" customHeight="1">
      <c r="A90" s="6"/>
      <c r="B90" s="309" t="s">
        <v>83</v>
      </c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15"/>
      <c r="S90" s="315"/>
      <c r="T90" s="315"/>
      <c r="U90" s="282"/>
    </row>
    <row r="91" spans="2:36" ht="15" hidden="1">
      <c r="B91" s="309"/>
      <c r="C91" s="309"/>
      <c r="D91" s="309"/>
      <c r="E91" s="309"/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12"/>
      <c r="R91" s="315"/>
      <c r="S91" s="315"/>
      <c r="T91" s="315"/>
      <c r="U91" s="283"/>
      <c r="V91" s="316"/>
      <c r="W91" s="317"/>
      <c r="X91" s="316"/>
      <c r="Y91" s="316"/>
      <c r="Z91" s="317"/>
      <c r="AA91" s="317"/>
      <c r="AB91" s="317"/>
      <c r="AC91" s="316"/>
      <c r="AD91" s="317"/>
      <c r="AE91" s="316"/>
      <c r="AF91" s="316"/>
      <c r="AG91" s="316"/>
      <c r="AH91" s="316"/>
      <c r="AI91" s="316"/>
      <c r="AJ91" s="316"/>
    </row>
    <row r="92" spans="2:21" ht="12.75" hidden="1">
      <c r="B92" s="312"/>
      <c r="C92" s="312"/>
      <c r="D92" s="312"/>
      <c r="E92" s="312"/>
      <c r="F92" s="312"/>
      <c r="G92" s="312"/>
      <c r="H92" s="312"/>
      <c r="I92" s="312"/>
      <c r="J92" s="312"/>
      <c r="K92" s="312"/>
      <c r="L92" s="312"/>
      <c r="M92" s="312"/>
      <c r="N92" s="312"/>
      <c r="O92" s="312"/>
      <c r="P92" s="312"/>
      <c r="Q92" s="312"/>
      <c r="R92" s="309"/>
      <c r="S92" s="309"/>
      <c r="T92" s="309"/>
      <c r="U92" s="283"/>
    </row>
    <row r="93" spans="2:36" ht="15" hidden="1">
      <c r="B93" s="312"/>
      <c r="C93" s="312"/>
      <c r="D93" s="312"/>
      <c r="E93" s="312"/>
      <c r="F93" s="312"/>
      <c r="G93" s="312"/>
      <c r="H93" s="312"/>
      <c r="I93" s="312"/>
      <c r="J93" s="312"/>
      <c r="K93" s="312"/>
      <c r="L93" s="312"/>
      <c r="M93" s="312"/>
      <c r="N93" s="312"/>
      <c r="O93" s="312"/>
      <c r="P93" s="312"/>
      <c r="Q93" s="309"/>
      <c r="R93" s="312"/>
      <c r="S93" s="312"/>
      <c r="T93" s="312"/>
      <c r="U93" s="282"/>
      <c r="V93" s="316"/>
      <c r="W93" s="317"/>
      <c r="X93" s="316"/>
      <c r="Y93" s="316"/>
      <c r="Z93" s="317"/>
      <c r="AA93" s="317"/>
      <c r="AB93" s="317"/>
      <c r="AC93" s="316"/>
      <c r="AD93" s="317"/>
      <c r="AE93" s="316"/>
      <c r="AF93" s="316"/>
      <c r="AG93" s="316"/>
      <c r="AH93" s="316"/>
      <c r="AI93" s="316"/>
      <c r="AJ93" s="318"/>
    </row>
    <row r="94" spans="2:36" ht="15">
      <c r="B94" s="309"/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12"/>
      <c r="R94" s="282"/>
      <c r="S94" s="282"/>
      <c r="T94" s="282"/>
      <c r="U94" s="282"/>
      <c r="V94" s="316"/>
      <c r="W94" s="317"/>
      <c r="X94" s="316"/>
      <c r="Y94" s="316"/>
      <c r="Z94" s="317"/>
      <c r="AA94" s="317"/>
      <c r="AB94" s="317"/>
      <c r="AC94" s="316"/>
      <c r="AD94" s="317"/>
      <c r="AE94" s="316"/>
      <c r="AF94" s="316"/>
      <c r="AG94" s="316"/>
      <c r="AH94" s="316"/>
      <c r="AI94" s="316"/>
      <c r="AJ94" s="318"/>
    </row>
    <row r="95" spans="2:36" ht="15">
      <c r="B95" s="312" t="s">
        <v>84</v>
      </c>
      <c r="C95" s="312"/>
      <c r="D95" s="312"/>
      <c r="E95" s="312"/>
      <c r="F95" s="312"/>
      <c r="G95" s="312"/>
      <c r="H95" s="312" t="s">
        <v>85</v>
      </c>
      <c r="I95" s="312"/>
      <c r="J95" s="312"/>
      <c r="K95" s="312"/>
      <c r="L95" s="312"/>
      <c r="M95" s="312"/>
      <c r="N95" s="312"/>
      <c r="O95" s="312" t="s">
        <v>91</v>
      </c>
      <c r="P95" s="312"/>
      <c r="Q95" s="282"/>
      <c r="AC95" s="316"/>
      <c r="AD95" s="317"/>
      <c r="AE95" s="316"/>
      <c r="AF95" s="316"/>
      <c r="AJ95" s="318"/>
    </row>
    <row r="96" spans="2:36" ht="15">
      <c r="B96" s="312"/>
      <c r="C96" s="312" t="s">
        <v>87</v>
      </c>
      <c r="D96" s="312" t="s">
        <v>88</v>
      </c>
      <c r="E96" s="312"/>
      <c r="F96" s="312"/>
      <c r="G96" s="312"/>
      <c r="H96" s="312"/>
      <c r="I96" s="312" t="s">
        <v>89</v>
      </c>
      <c r="J96" s="312" t="s">
        <v>90</v>
      </c>
      <c r="K96" s="312"/>
      <c r="L96" s="312"/>
      <c r="M96" s="312"/>
      <c r="N96" s="312"/>
      <c r="O96" s="312"/>
      <c r="P96" s="312"/>
      <c r="Q96" s="282"/>
      <c r="AC96" s="316"/>
      <c r="AD96" s="317"/>
      <c r="AE96" s="316"/>
      <c r="AF96" s="316"/>
      <c r="AJ96" s="318"/>
    </row>
    <row r="97" spans="2:36" ht="15">
      <c r="B97" s="282"/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R97" s="316"/>
      <c r="S97" s="316"/>
      <c r="T97" s="317"/>
      <c r="U97" s="316"/>
      <c r="V97" s="316"/>
      <c r="W97" s="317"/>
      <c r="X97" s="316"/>
      <c r="Y97" s="316"/>
      <c r="Z97" s="317"/>
      <c r="AA97" s="317"/>
      <c r="AB97" s="317"/>
      <c r="AC97" s="316"/>
      <c r="AD97" s="317"/>
      <c r="AE97" s="316"/>
      <c r="AF97" s="316"/>
      <c r="AG97" s="316"/>
      <c r="AH97" s="316"/>
      <c r="AI97" s="316"/>
      <c r="AJ97" s="318"/>
    </row>
    <row r="98" spans="17:36" ht="15">
      <c r="Q98" s="317"/>
      <c r="R98" s="319"/>
      <c r="S98" s="319"/>
      <c r="T98" s="319"/>
      <c r="U98" s="319"/>
      <c r="V98" s="319"/>
      <c r="W98" s="319"/>
      <c r="X98" s="319"/>
      <c r="Y98" s="319"/>
      <c r="Z98" s="319"/>
      <c r="AA98" s="319"/>
      <c r="AB98" s="319"/>
      <c r="AC98" s="319"/>
      <c r="AD98" s="319"/>
      <c r="AE98" s="319"/>
      <c r="AF98" s="319"/>
      <c r="AG98" s="319"/>
      <c r="AH98" s="319"/>
      <c r="AI98" s="319"/>
      <c r="AJ98" s="319"/>
    </row>
    <row r="99" spans="2:16" ht="15">
      <c r="B99" s="317"/>
      <c r="C99" s="316"/>
      <c r="D99" s="316"/>
      <c r="E99" s="317"/>
      <c r="F99" s="316"/>
      <c r="G99" s="316"/>
      <c r="H99" s="317"/>
      <c r="I99" s="316"/>
      <c r="J99" s="316"/>
      <c r="K99" s="317"/>
      <c r="L99" s="317"/>
      <c r="M99" s="317"/>
      <c r="N99" s="317"/>
      <c r="O99" s="317"/>
      <c r="P99" s="317"/>
    </row>
  </sheetData>
  <mergeCells count="6">
    <mergeCell ref="Z5:AB5"/>
    <mergeCell ref="AG5:AI5"/>
    <mergeCell ref="B3:Q3"/>
    <mergeCell ref="W5:Y5"/>
    <mergeCell ref="O5:Q5"/>
    <mergeCell ref="L5:N5"/>
  </mergeCells>
  <printOptions horizontalCentered="1" verticalCentered="1"/>
  <pageMargins left="0.1968503937007874" right="0.1968503937007874" top="0.2362204724409449" bottom="0.3937007874015748" header="0.15748031496062992" footer="0"/>
  <pageSetup fitToHeight="0" fitToWidth="0" horizontalDpi="600" verticalDpi="600" orientation="landscape" pageOrder="overThenDown" paperSize="9" scale="53" r:id="rId1"/>
  <headerFooter alignWithMargins="0">
    <oddFooter>&amp;C&amp;P
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2014-01-10T08:15:21Z</dcterms:created>
  <cp:category/>
  <cp:version/>
  <cp:contentType/>
  <cp:contentStatus/>
</cp:coreProperties>
</file>