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MFC" sheetId="1" r:id="rId1"/>
    <sheet name="ÚFO" sheetId="2" r:id="rId2"/>
    <sheet name="GŘC" sheetId="3" r:id="rId3"/>
    <sheet name="ÚZSVM" sheetId="4" r:id="rId4"/>
  </sheets>
  <definedNames/>
  <calcPr fullCalcOnLoad="1"/>
</workbook>
</file>

<file path=xl/sharedStrings.xml><?xml version="1.0" encoding="utf-8"?>
<sst xmlns="http://schemas.openxmlformats.org/spreadsheetml/2006/main" count="261" uniqueCount="69">
  <si>
    <t>Ukazatel</t>
  </si>
  <si>
    <t>skutečnost</t>
  </si>
  <si>
    <t>rozpočet</t>
  </si>
  <si>
    <t>%plnění</t>
  </si>
  <si>
    <t>skut.</t>
  </si>
  <si>
    <t>schválený</t>
  </si>
  <si>
    <t>uprav.r.</t>
  </si>
  <si>
    <t>v %</t>
  </si>
  <si>
    <t>sloupec</t>
  </si>
  <si>
    <t xml:space="preserve"> 4:3</t>
  </si>
  <si>
    <t xml:space="preserve"> 4:1</t>
  </si>
  <si>
    <t>Příjmy celkem</t>
  </si>
  <si>
    <t>v tom:</t>
  </si>
  <si>
    <t xml:space="preserve"> - pojistné na sociální  zabezpečení</t>
  </si>
  <si>
    <t xml:space="preserve">   z toho: pojistné na důchod. pojištění</t>
  </si>
  <si>
    <t xml:space="preserve"> - příjmy z vlastní činnosti </t>
  </si>
  <si>
    <t xml:space="preserve"> - příjmy z pronájmu majetku</t>
  </si>
  <si>
    <t xml:space="preserve"> - příjmy z úroků</t>
  </si>
  <si>
    <t xml:space="preserve"> - přijaté sankční platby a vratky transf.</t>
  </si>
  <si>
    <t xml:space="preserve"> - příjmy z prodeje neinv. majetku</t>
  </si>
  <si>
    <t xml:space="preserve"> - ostatní nedaňové příjmy</t>
  </si>
  <si>
    <t xml:space="preserve"> - příjmy z prodeje invest. majetku</t>
  </si>
  <si>
    <t xml:space="preserve"> - ostatní investiční příjmy</t>
  </si>
  <si>
    <t xml:space="preserve"> - převod z vlastních fondů</t>
  </si>
  <si>
    <t>Výdaje celkem</t>
  </si>
  <si>
    <t xml:space="preserve">v tom:  </t>
  </si>
  <si>
    <t xml:space="preserve"> - kapitálové (investiční)</t>
  </si>
  <si>
    <t xml:space="preserve">    v tom:</t>
  </si>
  <si>
    <t xml:space="preserve">    - pořízení nehm. inv. majetku</t>
  </si>
  <si>
    <t xml:space="preserve">    - pořízení hmot. inv. majetku</t>
  </si>
  <si>
    <t xml:space="preserve">    - ostatní pol.</t>
  </si>
  <si>
    <t xml:space="preserve"> - běžné (neinvestiční)</t>
  </si>
  <si>
    <t xml:space="preserve">   - platy zam. a ost. platby</t>
  </si>
  <si>
    <t xml:space="preserve">        v tom: platy zaměstnanců</t>
  </si>
  <si>
    <t>ostatní platby celkem</t>
  </si>
  <si>
    <t xml:space="preserve">   -  povinné pojistné</t>
  </si>
  <si>
    <t xml:space="preserve">   -  příděl do FKSP</t>
  </si>
  <si>
    <t xml:space="preserve">   -  sociální dávky</t>
  </si>
  <si>
    <t xml:space="preserve">   -  ostatní běžné  výdaje</t>
  </si>
  <si>
    <t xml:space="preserve">         v tom:</t>
  </si>
  <si>
    <t xml:space="preserve">        - nákup materiálu </t>
  </si>
  <si>
    <t xml:space="preserve">        - nákup vody, paliv, energie</t>
  </si>
  <si>
    <t xml:space="preserve">        - nákup služeb</t>
  </si>
  <si>
    <t xml:space="preserve">          z toho: nájemné</t>
  </si>
  <si>
    <t xml:space="preserve">        - ostatní nákupy</t>
  </si>
  <si>
    <t xml:space="preserve">          z toho: opravy a udržování</t>
  </si>
  <si>
    <t xml:space="preserve">                    program. vyb. do 60 tis.Kč</t>
  </si>
  <si>
    <t xml:space="preserve">                    cestovné</t>
  </si>
  <si>
    <t xml:space="preserve">       - ostatní pol.                                   </t>
  </si>
  <si>
    <t>prům. přep. počet zaměst.</t>
  </si>
  <si>
    <t>průměrný měsíční plat v Kč</t>
  </si>
  <si>
    <t>ostatní běžné výdaje  na 1 zam. v Kč</t>
  </si>
  <si>
    <t>Územní finanční orgány</t>
  </si>
  <si>
    <t xml:space="preserve">                 ostatní platby celkem</t>
  </si>
  <si>
    <t xml:space="preserve">   - sociální dávky</t>
  </si>
  <si>
    <t>Generální ředitelství cel</t>
  </si>
  <si>
    <t>Úřad pro zastupování státu ve věcech majetkových</t>
  </si>
  <si>
    <t xml:space="preserve"> - odvody přebytků org. s přímým vztahem</t>
  </si>
  <si>
    <t xml:space="preserve"> - splátky půjčených prostředků</t>
  </si>
  <si>
    <t xml:space="preserve">  - příjmy z akcií a majetkových podílů</t>
  </si>
  <si>
    <t>2006/2005</t>
  </si>
  <si>
    <t>k 31. 12.</t>
  </si>
  <si>
    <t>Plnění vybraných ukazatelů státního rozpočtu k  31. 12. 2006 dle finančních výkazů Fin RO 2- 04 U (v tis. Kč)</t>
  </si>
  <si>
    <t>uprav. k 31. 12.</t>
  </si>
  <si>
    <t>k  31. 12.</t>
  </si>
  <si>
    <t xml:space="preserve"> - NIV přijaté dotace ze zahraničí</t>
  </si>
  <si>
    <t>(včetně použitých mimorozpočtových zdrojů a přídělu do rezervního fondu)</t>
  </si>
  <si>
    <t xml:space="preserve">Ministerstvo financí  </t>
  </si>
  <si>
    <t>Pozn.:  Schválený rozpočet obsahuje rozpisovou rezervu pro územní finanční orgány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</si>
</sst>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,000.0"/>
    <numFmt numFmtId="169" formatCode="#,##0.0"/>
    <numFmt numFmtId="170" formatCode="0.0%"/>
    <numFmt numFmtId="171" formatCode="0.0"/>
    <numFmt numFmtId="172" formatCode="#,##0;[Red]\-#,##0;&quot;  &quot;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dotted"/>
    </border>
    <border>
      <left style="thin"/>
      <right style="thin"/>
      <top style="hair"/>
      <bottom style="thin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 style="medium"/>
    </border>
    <border>
      <left style="medium"/>
      <right style="thin"/>
      <top style="hair"/>
      <bottom style="dotted"/>
    </border>
    <border>
      <left style="medium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5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3" fontId="4" fillId="0" borderId="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169" fontId="5" fillId="0" borderId="4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3" fontId="5" fillId="0" borderId="4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/>
    </xf>
    <xf numFmtId="169" fontId="5" fillId="0" borderId="9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169" fontId="4" fillId="0" borderId="9" xfId="0" applyNumberFormat="1" applyFont="1" applyBorder="1" applyAlignment="1">
      <alignment/>
    </xf>
    <xf numFmtId="169" fontId="4" fillId="0" borderId="9" xfId="0" applyNumberFormat="1" applyFont="1" applyBorder="1" applyAlignment="1">
      <alignment/>
    </xf>
    <xf numFmtId="169" fontId="5" fillId="0" borderId="4" xfId="0" applyNumberFormat="1" applyFont="1" applyBorder="1" applyAlignment="1">
      <alignment horizontal="center"/>
    </xf>
    <xf numFmtId="169" fontId="4" fillId="0" borderId="6" xfId="0" applyNumberFormat="1" applyFont="1" applyBorder="1" applyAlignment="1">
      <alignment/>
    </xf>
    <xf numFmtId="169" fontId="5" fillId="0" borderId="6" xfId="0" applyNumberFormat="1" applyFont="1" applyBorder="1" applyAlignment="1">
      <alignment/>
    </xf>
    <xf numFmtId="169" fontId="5" fillId="0" borderId="15" xfId="0" applyNumberFormat="1" applyFont="1" applyBorder="1" applyAlignment="1">
      <alignment/>
    </xf>
    <xf numFmtId="169" fontId="4" fillId="0" borderId="2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169" fontId="5" fillId="0" borderId="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69" fontId="5" fillId="0" borderId="22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169" fontId="5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69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7" xfId="0" applyNumberFormat="1" applyFont="1" applyBorder="1" applyAlignment="1">
      <alignment/>
    </xf>
    <xf numFmtId="169" fontId="5" fillId="0" borderId="27" xfId="0" applyNumberFormat="1" applyFont="1" applyBorder="1" applyAlignment="1">
      <alignment/>
    </xf>
    <xf numFmtId="0" fontId="5" fillId="0" borderId="7" xfId="0" applyFont="1" applyBorder="1" applyAlignment="1">
      <alignment horizontal="center"/>
    </xf>
    <xf numFmtId="3" fontId="4" fillId="0" borderId="6" xfId="0" applyNumberFormat="1" applyFont="1" applyBorder="1" applyAlignment="1" applyProtection="1">
      <alignment/>
      <protection locked="0"/>
    </xf>
    <xf numFmtId="3" fontId="4" fillId="0" borderId="28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169" fontId="5" fillId="0" borderId="29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169" fontId="5" fillId="0" borderId="13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169" fontId="5" fillId="0" borderId="11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169" fontId="4" fillId="0" borderId="8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8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24" xfId="0" applyNumberFormat="1" applyFont="1" applyBorder="1" applyAlignment="1" applyProtection="1">
      <alignment/>
      <protection locked="0"/>
    </xf>
    <xf numFmtId="169" fontId="5" fillId="0" borderId="9" xfId="0" applyNumberFormat="1" applyFont="1" applyBorder="1" applyAlignment="1" applyProtection="1">
      <alignment/>
      <protection locked="0"/>
    </xf>
    <xf numFmtId="0" fontId="5" fillId="0" borderId="8" xfId="0" applyFont="1" applyBorder="1" applyAlignment="1" applyProtection="1">
      <alignment/>
      <protection locked="0"/>
    </xf>
    <xf numFmtId="3" fontId="4" fillId="0" borderId="29" xfId="0" applyNumberFormat="1" applyFont="1" applyBorder="1" applyAlignment="1" applyProtection="1">
      <alignment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3" fontId="5" fillId="0" borderId="36" xfId="0" applyNumberFormat="1" applyFont="1" applyBorder="1" applyAlignment="1" applyProtection="1">
      <alignment/>
      <protection locked="0"/>
    </xf>
    <xf numFmtId="3" fontId="5" fillId="0" borderId="6" xfId="0" applyNumberFormat="1" applyFont="1" applyBorder="1" applyAlignment="1" applyProtection="1">
      <alignment/>
      <protection locked="0"/>
    </xf>
    <xf numFmtId="169" fontId="5" fillId="0" borderId="6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169" fontId="4" fillId="0" borderId="9" xfId="0" applyNumberFormat="1" applyFont="1" applyBorder="1" applyAlignment="1" applyProtection="1">
      <alignment/>
      <protection locked="0"/>
    </xf>
    <xf numFmtId="169" fontId="5" fillId="0" borderId="27" xfId="0" applyNumberFormat="1" applyFont="1" applyBorder="1" applyAlignment="1" applyProtection="1">
      <alignment/>
      <protection locked="0"/>
    </xf>
    <xf numFmtId="3" fontId="5" fillId="0" borderId="9" xfId="0" applyNumberFormat="1" applyFont="1" applyBorder="1" applyAlignment="1" applyProtection="1">
      <alignment/>
      <protection locked="0"/>
    </xf>
    <xf numFmtId="3" fontId="5" fillId="0" borderId="4" xfId="0" applyNumberFormat="1" applyFont="1" applyBorder="1" applyAlignment="1" applyProtection="1">
      <alignment/>
      <protection locked="0"/>
    </xf>
    <xf numFmtId="169" fontId="5" fillId="0" borderId="4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3" fontId="5" fillId="0" borderId="36" xfId="0" applyNumberFormat="1" applyFont="1" applyBorder="1" applyAlignment="1">
      <alignment/>
    </xf>
    <xf numFmtId="0" fontId="5" fillId="0" borderId="37" xfId="0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8" xfId="0" applyNumberFormat="1" applyFont="1" applyBorder="1" applyAlignment="1" applyProtection="1">
      <alignment/>
      <protection locked="0"/>
    </xf>
    <xf numFmtId="3" fontId="5" fillId="0" borderId="39" xfId="0" applyNumberFormat="1" applyFont="1" applyBorder="1" applyAlignment="1">
      <alignment/>
    </xf>
    <xf numFmtId="169" fontId="5" fillId="0" borderId="39" xfId="0" applyNumberFormat="1" applyFont="1" applyBorder="1" applyAlignment="1">
      <alignment/>
    </xf>
    <xf numFmtId="169" fontId="4" fillId="0" borderId="39" xfId="0" applyNumberFormat="1" applyFont="1" applyBorder="1" applyAlignment="1">
      <alignment/>
    </xf>
    <xf numFmtId="3" fontId="5" fillId="0" borderId="39" xfId="0" applyNumberFormat="1" applyFont="1" applyBorder="1" applyAlignment="1" applyProtection="1">
      <alignment/>
      <protection locked="0"/>
    </xf>
    <xf numFmtId="0" fontId="5" fillId="0" borderId="40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169" fontId="5" fillId="0" borderId="40" xfId="0" applyNumberFormat="1" applyFont="1" applyBorder="1" applyAlignment="1">
      <alignment/>
    </xf>
    <xf numFmtId="169" fontId="5" fillId="0" borderId="33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41" xfId="0" applyFont="1" applyBorder="1" applyAlignment="1">
      <alignment/>
    </xf>
    <xf numFmtId="169" fontId="5" fillId="0" borderId="41" xfId="0" applyNumberFormat="1" applyFont="1" applyBorder="1" applyAlignment="1">
      <alignment/>
    </xf>
    <xf numFmtId="169" fontId="4" fillId="0" borderId="29" xfId="0" applyNumberFormat="1" applyFont="1" applyBorder="1" applyAlignment="1">
      <alignment/>
    </xf>
    <xf numFmtId="3" fontId="5" fillId="0" borderId="29" xfId="0" applyNumberFormat="1" applyFont="1" applyBorder="1" applyAlignment="1" applyProtection="1">
      <alignment/>
      <protection locked="0"/>
    </xf>
    <xf numFmtId="169" fontId="4" fillId="0" borderId="29" xfId="0" applyNumberFormat="1" applyFont="1" applyBorder="1" applyAlignment="1" applyProtection="1">
      <alignment/>
      <protection locked="0"/>
    </xf>
    <xf numFmtId="0" fontId="5" fillId="0" borderId="41" xfId="0" applyFont="1" applyBorder="1" applyAlignment="1" applyProtection="1">
      <alignment/>
      <protection locked="0"/>
    </xf>
    <xf numFmtId="0" fontId="5" fillId="0" borderId="30" xfId="0" applyFont="1" applyFill="1" applyBorder="1" applyAlignment="1">
      <alignment/>
    </xf>
    <xf numFmtId="0" fontId="5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5" fillId="0" borderId="43" xfId="0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5" fillId="0" borderId="47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169" fontId="4" fillId="0" borderId="28" xfId="0" applyNumberFormat="1" applyFont="1" applyBorder="1" applyAlignment="1">
      <alignment/>
    </xf>
    <xf numFmtId="169" fontId="5" fillId="0" borderId="8" xfId="0" applyNumberFormat="1" applyFont="1" applyBorder="1" applyAlignment="1" applyProtection="1">
      <alignment/>
      <protection locked="0"/>
    </xf>
    <xf numFmtId="3" fontId="5" fillId="0" borderId="40" xfId="0" applyNumberFormat="1" applyFont="1" applyBorder="1" applyAlignment="1" applyProtection="1">
      <alignment/>
      <protection locked="0"/>
    </xf>
    <xf numFmtId="169" fontId="5" fillId="0" borderId="39" xfId="0" applyNumberFormat="1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4" fillId="0" borderId="8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textový odkaz" xfId="18"/>
    <cellStyle name="Currency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>
      <selection activeCell="L41" sqref="L41"/>
    </sheetView>
  </sheetViews>
  <sheetFormatPr defaultColWidth="9.125" defaultRowHeight="12.75"/>
  <cols>
    <col min="1" max="1" width="32.875" style="2" customWidth="1"/>
    <col min="2" max="2" width="11.25390625" style="59" customWidth="1"/>
    <col min="3" max="3" width="10.75390625" style="2" customWidth="1"/>
    <col min="4" max="4" width="11.00390625" style="2" customWidth="1"/>
    <col min="5" max="5" width="10.75390625" style="2" customWidth="1"/>
    <col min="6" max="6" width="8.00390625" style="2" customWidth="1"/>
    <col min="7" max="16384" width="9.125" style="2" customWidth="1"/>
  </cols>
  <sheetData>
    <row r="1" spans="1:2" ht="12.75">
      <c r="A1" s="1" t="s">
        <v>67</v>
      </c>
      <c r="B1" s="58"/>
    </row>
    <row r="2" ht="12.75">
      <c r="A2" s="2" t="s">
        <v>62</v>
      </c>
    </row>
    <row r="3" ht="12.75">
      <c r="A3" s="2" t="s">
        <v>66</v>
      </c>
    </row>
    <row r="4" spans="5:7" ht="13.5" thickBot="1">
      <c r="E4" s="3"/>
      <c r="G4" s="28"/>
    </row>
    <row r="5" spans="1:7" ht="12.75">
      <c r="A5" s="4"/>
      <c r="B5" s="62">
        <v>2005</v>
      </c>
      <c r="C5" s="31"/>
      <c r="D5" s="31">
        <v>2006</v>
      </c>
      <c r="E5" s="31"/>
      <c r="F5" s="32"/>
      <c r="G5" s="19" t="s">
        <v>60</v>
      </c>
    </row>
    <row r="6" spans="1:7" ht="12.75">
      <c r="A6" s="5" t="s">
        <v>0</v>
      </c>
      <c r="B6" s="60" t="s">
        <v>1</v>
      </c>
      <c r="C6" s="33" t="s">
        <v>2</v>
      </c>
      <c r="D6" s="34"/>
      <c r="E6" s="29" t="s">
        <v>1</v>
      </c>
      <c r="F6" s="29" t="s">
        <v>3</v>
      </c>
      <c r="G6" s="19" t="s">
        <v>4</v>
      </c>
    </row>
    <row r="7" spans="1:7" ht="13.5" thickBot="1">
      <c r="A7" s="6"/>
      <c r="B7" s="35" t="s">
        <v>61</v>
      </c>
      <c r="C7" s="30" t="s">
        <v>5</v>
      </c>
      <c r="D7" s="30" t="s">
        <v>63</v>
      </c>
      <c r="E7" s="30" t="s">
        <v>64</v>
      </c>
      <c r="F7" s="30" t="s">
        <v>6</v>
      </c>
      <c r="G7" s="47" t="s">
        <v>7</v>
      </c>
    </row>
    <row r="8" spans="1:7" ht="13.5" thickBot="1">
      <c r="A8" s="6" t="s">
        <v>8</v>
      </c>
      <c r="B8" s="35">
        <v>1</v>
      </c>
      <c r="C8" s="7">
        <v>2</v>
      </c>
      <c r="D8" s="7">
        <v>3</v>
      </c>
      <c r="E8" s="7">
        <v>4</v>
      </c>
      <c r="F8" s="35" t="s">
        <v>9</v>
      </c>
      <c r="G8" s="20" t="s">
        <v>10</v>
      </c>
    </row>
    <row r="9" spans="1:7" ht="12.75">
      <c r="A9" s="8" t="s">
        <v>11</v>
      </c>
      <c r="B9" s="9">
        <v>573678</v>
      </c>
      <c r="C9" s="9">
        <v>23000</v>
      </c>
      <c r="D9" s="9">
        <v>23000</v>
      </c>
      <c r="E9" s="9">
        <v>716210</v>
      </c>
      <c r="F9" s="36">
        <v>3114</v>
      </c>
      <c r="G9" s="81">
        <v>124.8</v>
      </c>
    </row>
    <row r="10" spans="1:7" ht="12.75">
      <c r="A10" s="10" t="s">
        <v>12</v>
      </c>
      <c r="B10" s="12"/>
      <c r="C10" s="12"/>
      <c r="D10" s="12"/>
      <c r="E10" s="12"/>
      <c r="F10" s="37"/>
      <c r="G10" s="78"/>
    </row>
    <row r="11" spans="1:7" ht="12.75">
      <c r="A11" s="10" t="s">
        <v>13</v>
      </c>
      <c r="B11" s="12">
        <v>0</v>
      </c>
      <c r="C11" s="12">
        <v>0</v>
      </c>
      <c r="D11" s="12">
        <v>0</v>
      </c>
      <c r="E11" s="12">
        <v>0</v>
      </c>
      <c r="F11" s="37">
        <v>0</v>
      </c>
      <c r="G11" s="78">
        <v>0</v>
      </c>
    </row>
    <row r="12" spans="1:7" ht="12.75">
      <c r="A12" s="10" t="s">
        <v>14</v>
      </c>
      <c r="B12" s="12">
        <v>0</v>
      </c>
      <c r="C12" s="12">
        <v>0</v>
      </c>
      <c r="D12" s="12">
        <v>0</v>
      </c>
      <c r="E12" s="12">
        <v>0</v>
      </c>
      <c r="F12" s="37">
        <v>0</v>
      </c>
      <c r="G12" s="78">
        <v>0</v>
      </c>
    </row>
    <row r="13" spans="1:7" ht="12.75">
      <c r="A13" s="10" t="s">
        <v>15</v>
      </c>
      <c r="B13" s="12">
        <v>16895</v>
      </c>
      <c r="C13" s="12">
        <v>11350</v>
      </c>
      <c r="D13" s="12">
        <v>11182</v>
      </c>
      <c r="E13" s="12">
        <v>9020</v>
      </c>
      <c r="F13" s="37">
        <v>80.7</v>
      </c>
      <c r="G13" s="78">
        <v>53.4</v>
      </c>
    </row>
    <row r="14" spans="1:7" ht="12.75">
      <c r="A14" s="85" t="s">
        <v>57</v>
      </c>
      <c r="B14" s="12"/>
      <c r="C14" s="12"/>
      <c r="D14" s="12"/>
      <c r="E14" s="12"/>
      <c r="F14" s="37"/>
      <c r="G14" s="78"/>
    </row>
    <row r="15" spans="1:7" ht="12.75">
      <c r="A15" s="10" t="s">
        <v>16</v>
      </c>
      <c r="B15" s="12">
        <v>22234</v>
      </c>
      <c r="C15" s="12">
        <v>10752</v>
      </c>
      <c r="D15" s="12">
        <v>10920</v>
      </c>
      <c r="E15" s="12">
        <v>11976</v>
      </c>
      <c r="F15" s="37">
        <v>109.7</v>
      </c>
      <c r="G15" s="78">
        <v>53.9</v>
      </c>
    </row>
    <row r="16" spans="1:7" ht="12.75">
      <c r="A16" s="10" t="s">
        <v>17</v>
      </c>
      <c r="B16" s="12">
        <v>2554</v>
      </c>
      <c r="C16" s="12">
        <v>800</v>
      </c>
      <c r="D16" s="12">
        <v>800</v>
      </c>
      <c r="E16" s="12">
        <v>1754</v>
      </c>
      <c r="F16" s="37">
        <v>219.3</v>
      </c>
      <c r="G16" s="78">
        <v>68.7</v>
      </c>
    </row>
    <row r="17" spans="1:7" ht="12.75">
      <c r="A17" s="10" t="s">
        <v>18</v>
      </c>
      <c r="B17" s="22">
        <v>963</v>
      </c>
      <c r="C17" s="12">
        <v>0</v>
      </c>
      <c r="D17" s="12">
        <v>0</v>
      </c>
      <c r="E17" s="22">
        <v>198</v>
      </c>
      <c r="F17" s="37">
        <v>0</v>
      </c>
      <c r="G17" s="78">
        <v>20.6</v>
      </c>
    </row>
    <row r="18" spans="1:7" ht="12.75">
      <c r="A18" s="10" t="s">
        <v>19</v>
      </c>
      <c r="B18" s="22">
        <v>47</v>
      </c>
      <c r="C18" s="12">
        <v>5</v>
      </c>
      <c r="D18" s="12">
        <v>5</v>
      </c>
      <c r="E18" s="22">
        <v>5</v>
      </c>
      <c r="F18" s="37">
        <v>100</v>
      </c>
      <c r="G18" s="78">
        <v>10.6</v>
      </c>
    </row>
    <row r="19" spans="1:7" ht="12.75">
      <c r="A19" s="10" t="s">
        <v>20</v>
      </c>
      <c r="B19" s="12">
        <v>7200</v>
      </c>
      <c r="C19" s="12">
        <v>93</v>
      </c>
      <c r="D19" s="12">
        <v>93</v>
      </c>
      <c r="E19" s="22">
        <v>2874</v>
      </c>
      <c r="F19" s="37">
        <v>3090.3</v>
      </c>
      <c r="G19" s="78">
        <v>39.9</v>
      </c>
    </row>
    <row r="20" spans="1:7" ht="12.75">
      <c r="A20" s="86" t="s">
        <v>58</v>
      </c>
      <c r="B20" s="12"/>
      <c r="C20" s="12"/>
      <c r="D20" s="12"/>
      <c r="E20" s="22"/>
      <c r="F20" s="37"/>
      <c r="G20" s="78"/>
    </row>
    <row r="21" spans="1:7" ht="12.75">
      <c r="A21" s="10" t="s">
        <v>21</v>
      </c>
      <c r="B21" s="12">
        <v>74105</v>
      </c>
      <c r="C21" s="12">
        <v>0</v>
      </c>
      <c r="D21" s="12">
        <v>0</v>
      </c>
      <c r="E21" s="12">
        <v>94585</v>
      </c>
      <c r="F21" s="37">
        <v>0</v>
      </c>
      <c r="G21" s="78">
        <v>127.6</v>
      </c>
    </row>
    <row r="22" spans="1:7" ht="12.75">
      <c r="A22" s="125" t="s">
        <v>59</v>
      </c>
      <c r="B22" s="87"/>
      <c r="C22" s="12"/>
      <c r="D22" s="12"/>
      <c r="E22" s="22"/>
      <c r="F22" s="37"/>
      <c r="G22" s="78"/>
    </row>
    <row r="23" spans="1:7" ht="12.75" customHeight="1">
      <c r="A23" s="73" t="s">
        <v>22</v>
      </c>
      <c r="B23" s="129">
        <v>0</v>
      </c>
      <c r="C23" s="12">
        <v>0</v>
      </c>
      <c r="D23" s="12">
        <v>0</v>
      </c>
      <c r="E23" s="12">
        <v>0</v>
      </c>
      <c r="F23" s="37">
        <v>0</v>
      </c>
      <c r="G23" s="78">
        <v>0</v>
      </c>
    </row>
    <row r="24" spans="1:7" ht="12.75">
      <c r="A24" s="74" t="s">
        <v>23</v>
      </c>
      <c r="B24" s="130">
        <v>449680</v>
      </c>
      <c r="C24" s="14">
        <v>0</v>
      </c>
      <c r="D24" s="14">
        <v>0</v>
      </c>
      <c r="E24" s="14">
        <v>595478</v>
      </c>
      <c r="F24" s="116">
        <v>0</v>
      </c>
      <c r="G24" s="117">
        <v>132.4</v>
      </c>
    </row>
    <row r="25" spans="1:7" ht="13.5" thickBot="1">
      <c r="A25" s="126" t="s">
        <v>65</v>
      </c>
      <c r="B25" s="132">
        <v>0</v>
      </c>
      <c r="C25" s="118">
        <v>0</v>
      </c>
      <c r="D25" s="118">
        <v>0</v>
      </c>
      <c r="E25" s="118">
        <v>320</v>
      </c>
      <c r="F25" s="71">
        <v>0</v>
      </c>
      <c r="G25" s="120">
        <v>0</v>
      </c>
    </row>
    <row r="26" spans="1:7" ht="12.75">
      <c r="A26" s="74"/>
      <c r="B26" s="130"/>
      <c r="C26" s="14"/>
      <c r="D26" s="14"/>
      <c r="E26" s="14"/>
      <c r="F26" s="38"/>
      <c r="G26" s="79"/>
    </row>
    <row r="27" spans="1:7" ht="12.75">
      <c r="A27" s="127" t="s">
        <v>24</v>
      </c>
      <c r="B27" s="131">
        <v>2735528</v>
      </c>
      <c r="C27" s="9">
        <v>2121723</v>
      </c>
      <c r="D27" s="9">
        <v>2467152</v>
      </c>
      <c r="E27" s="9">
        <v>2746825</v>
      </c>
      <c r="F27" s="36">
        <v>111.3</v>
      </c>
      <c r="G27" s="81">
        <v>100.4</v>
      </c>
    </row>
    <row r="28" spans="1:7" ht="12.75">
      <c r="A28" s="10" t="s">
        <v>25</v>
      </c>
      <c r="B28" s="12"/>
      <c r="C28" s="12"/>
      <c r="D28" s="12"/>
      <c r="E28" s="12"/>
      <c r="F28" s="37"/>
      <c r="G28" s="78"/>
    </row>
    <row r="29" spans="1:7" ht="12.75">
      <c r="A29" s="8" t="s">
        <v>26</v>
      </c>
      <c r="B29" s="9">
        <v>633848</v>
      </c>
      <c r="C29" s="67">
        <v>634106</v>
      </c>
      <c r="D29" s="67">
        <v>553462</v>
      </c>
      <c r="E29" s="67">
        <v>684565</v>
      </c>
      <c r="F29" s="36">
        <v>123.7</v>
      </c>
      <c r="G29" s="81">
        <v>108</v>
      </c>
    </row>
    <row r="30" spans="1:7" ht="12.75">
      <c r="A30" s="10" t="s">
        <v>27</v>
      </c>
      <c r="B30" s="12"/>
      <c r="C30" s="12"/>
      <c r="D30" s="12"/>
      <c r="E30" s="12"/>
      <c r="F30" s="37"/>
      <c r="G30" s="78"/>
    </row>
    <row r="31" spans="1:7" ht="12.75">
      <c r="A31" s="10" t="s">
        <v>28</v>
      </c>
      <c r="B31" s="12">
        <v>356668</v>
      </c>
      <c r="C31" s="12">
        <v>442377</v>
      </c>
      <c r="D31" s="12">
        <v>400276</v>
      </c>
      <c r="E31" s="12">
        <v>447751</v>
      </c>
      <c r="F31" s="37">
        <v>111.9</v>
      </c>
      <c r="G31" s="78">
        <v>125.5</v>
      </c>
    </row>
    <row r="32" spans="1:7" ht="12.75">
      <c r="A32" s="10" t="s">
        <v>29</v>
      </c>
      <c r="B32" s="12">
        <v>89977</v>
      </c>
      <c r="C32" s="12">
        <v>191729</v>
      </c>
      <c r="D32" s="12">
        <v>153186</v>
      </c>
      <c r="E32" s="12">
        <v>126814</v>
      </c>
      <c r="F32" s="37">
        <v>82.8</v>
      </c>
      <c r="G32" s="78">
        <v>140.9</v>
      </c>
    </row>
    <row r="33" spans="1:7" ht="12.75">
      <c r="A33" s="15" t="s">
        <v>30</v>
      </c>
      <c r="B33" s="16">
        <v>187203</v>
      </c>
      <c r="C33" s="16">
        <v>0</v>
      </c>
      <c r="D33" s="16">
        <v>0</v>
      </c>
      <c r="E33" s="16">
        <v>110000</v>
      </c>
      <c r="F33" s="39"/>
      <c r="G33" s="77"/>
    </row>
    <row r="34" spans="1:7" ht="12.75">
      <c r="A34" s="5"/>
      <c r="B34" s="14"/>
      <c r="C34" s="14"/>
      <c r="D34" s="14"/>
      <c r="E34" s="14"/>
      <c r="F34" s="38"/>
      <c r="G34" s="79"/>
    </row>
    <row r="35" spans="1:7" ht="12.75">
      <c r="A35" s="8" t="s">
        <v>31</v>
      </c>
      <c r="B35" s="9">
        <v>2101680</v>
      </c>
      <c r="C35" s="9">
        <v>1487617</v>
      </c>
      <c r="D35" s="9">
        <v>1913690</v>
      </c>
      <c r="E35" s="9">
        <v>2062260</v>
      </c>
      <c r="F35" s="36">
        <v>107.8</v>
      </c>
      <c r="G35" s="81">
        <v>98.1</v>
      </c>
    </row>
    <row r="36" spans="1:7" ht="12.75">
      <c r="A36" s="10" t="s">
        <v>27</v>
      </c>
      <c r="B36" s="12"/>
      <c r="C36" s="12"/>
      <c r="D36" s="12"/>
      <c r="E36" s="12"/>
      <c r="F36" s="37"/>
      <c r="G36" s="78"/>
    </row>
    <row r="37" spans="1:7" ht="12.75">
      <c r="A37" s="17" t="s">
        <v>32</v>
      </c>
      <c r="B37" s="18">
        <v>546128</v>
      </c>
      <c r="C37" s="18">
        <v>517609</v>
      </c>
      <c r="D37" s="18">
        <v>547675</v>
      </c>
      <c r="E37" s="18">
        <v>547669</v>
      </c>
      <c r="F37" s="40">
        <v>100</v>
      </c>
      <c r="G37" s="82">
        <v>100.3</v>
      </c>
    </row>
    <row r="38" spans="1:7" ht="12.75">
      <c r="A38" s="10" t="s">
        <v>33</v>
      </c>
      <c r="B38" s="12">
        <v>504704</v>
      </c>
      <c r="C38" s="12">
        <v>507514</v>
      </c>
      <c r="D38" s="12">
        <v>536544</v>
      </c>
      <c r="E38" s="12">
        <v>531678</v>
      </c>
      <c r="F38" s="37">
        <v>99.1</v>
      </c>
      <c r="G38" s="78">
        <v>105.3</v>
      </c>
    </row>
    <row r="39" spans="1:7" ht="12.75">
      <c r="A39" s="66" t="s">
        <v>34</v>
      </c>
      <c r="B39" s="12">
        <v>41424</v>
      </c>
      <c r="C39" s="12">
        <v>10095</v>
      </c>
      <c r="D39" s="12">
        <v>11131</v>
      </c>
      <c r="E39" s="12">
        <v>15991</v>
      </c>
      <c r="F39" s="37">
        <v>143.7</v>
      </c>
      <c r="G39" s="78">
        <v>38.6</v>
      </c>
    </row>
    <row r="40" spans="1:7" ht="12.75">
      <c r="A40" s="23" t="s">
        <v>35</v>
      </c>
      <c r="B40" s="24">
        <v>179624</v>
      </c>
      <c r="C40" s="24">
        <v>181164</v>
      </c>
      <c r="D40" s="24">
        <v>191662</v>
      </c>
      <c r="E40" s="24">
        <v>190290</v>
      </c>
      <c r="F40" s="40">
        <v>99.3</v>
      </c>
      <c r="G40" s="82">
        <v>105.9</v>
      </c>
    </row>
    <row r="41" spans="1:7" ht="12.75">
      <c r="A41" s="23" t="s">
        <v>36</v>
      </c>
      <c r="B41" s="24">
        <v>10094</v>
      </c>
      <c r="C41" s="24">
        <v>10154</v>
      </c>
      <c r="D41" s="24">
        <v>10738</v>
      </c>
      <c r="E41" s="24">
        <v>10644</v>
      </c>
      <c r="F41" s="40">
        <v>99.1</v>
      </c>
      <c r="G41" s="82">
        <v>105.4</v>
      </c>
    </row>
    <row r="42" spans="1:7" ht="12.75">
      <c r="A42" s="17" t="s">
        <v>37</v>
      </c>
      <c r="B42" s="24">
        <v>0</v>
      </c>
      <c r="C42" s="18">
        <v>0</v>
      </c>
      <c r="D42" s="18">
        <v>0</v>
      </c>
      <c r="E42" s="18">
        <v>0</v>
      </c>
      <c r="F42" s="37"/>
      <c r="G42" s="78"/>
    </row>
    <row r="43" spans="1:7" ht="12.75">
      <c r="A43" s="17" t="s">
        <v>38</v>
      </c>
      <c r="B43" s="18">
        <v>1365834</v>
      </c>
      <c r="C43" s="18">
        <v>778690</v>
      </c>
      <c r="D43" s="18">
        <v>1163615</v>
      </c>
      <c r="E43" s="18">
        <v>1313657</v>
      </c>
      <c r="F43" s="40">
        <v>112.9</v>
      </c>
      <c r="G43" s="82">
        <v>96.2</v>
      </c>
    </row>
    <row r="44" spans="1:7" ht="12.75">
      <c r="A44" s="10" t="s">
        <v>39</v>
      </c>
      <c r="B44" s="12"/>
      <c r="C44" s="12"/>
      <c r="D44" s="12"/>
      <c r="E44" s="12"/>
      <c r="F44" s="37"/>
      <c r="G44" s="78"/>
    </row>
    <row r="45" spans="1:7" ht="12.75">
      <c r="A45" s="10" t="s">
        <v>40</v>
      </c>
      <c r="B45" s="12">
        <v>91545</v>
      </c>
      <c r="C45" s="12">
        <v>52337</v>
      </c>
      <c r="D45" s="12">
        <v>32911</v>
      </c>
      <c r="E45" s="12">
        <v>29337</v>
      </c>
      <c r="F45" s="37">
        <v>89.1</v>
      </c>
      <c r="G45" s="78">
        <v>32</v>
      </c>
    </row>
    <row r="46" spans="1:7" ht="12.75">
      <c r="A46" s="10" t="s">
        <v>41</v>
      </c>
      <c r="B46" s="12">
        <v>21415</v>
      </c>
      <c r="C46" s="12">
        <v>19436</v>
      </c>
      <c r="D46" s="12">
        <v>25944</v>
      </c>
      <c r="E46" s="12">
        <v>25175</v>
      </c>
      <c r="F46" s="37">
        <v>97</v>
      </c>
      <c r="G46" s="78">
        <v>117.6</v>
      </c>
    </row>
    <row r="47" spans="1:7" ht="12.75">
      <c r="A47" s="10" t="s">
        <v>42</v>
      </c>
      <c r="B47" s="12">
        <v>625421</v>
      </c>
      <c r="C47" s="12">
        <v>506305</v>
      </c>
      <c r="D47" s="12">
        <v>724333</v>
      </c>
      <c r="E47" s="12">
        <v>696994</v>
      </c>
      <c r="F47" s="37">
        <v>96.2</v>
      </c>
      <c r="G47" s="78">
        <v>111.4</v>
      </c>
    </row>
    <row r="48" spans="1:7" ht="12.75">
      <c r="A48" s="10" t="s">
        <v>43</v>
      </c>
      <c r="B48" s="12">
        <v>1776</v>
      </c>
      <c r="C48" s="12">
        <v>9625</v>
      </c>
      <c r="D48" s="12">
        <v>5735</v>
      </c>
      <c r="E48" s="12">
        <v>1895</v>
      </c>
      <c r="F48" s="37">
        <v>33</v>
      </c>
      <c r="G48" s="78">
        <v>106.7</v>
      </c>
    </row>
    <row r="49" spans="1:7" ht="12.75">
      <c r="A49" s="10" t="s">
        <v>44</v>
      </c>
      <c r="B49" s="12">
        <v>342838</v>
      </c>
      <c r="C49" s="12">
        <v>186503</v>
      </c>
      <c r="D49" s="12">
        <v>322023</v>
      </c>
      <c r="E49" s="12">
        <v>322614</v>
      </c>
      <c r="F49" s="37">
        <v>100.2</v>
      </c>
      <c r="G49" s="78">
        <v>94.1</v>
      </c>
    </row>
    <row r="50" spans="1:7" ht="12.75">
      <c r="A50" s="10" t="s">
        <v>45</v>
      </c>
      <c r="B50" s="12">
        <v>275712</v>
      </c>
      <c r="C50" s="12">
        <v>136537</v>
      </c>
      <c r="D50" s="12">
        <v>270211</v>
      </c>
      <c r="E50" s="12">
        <v>264152</v>
      </c>
      <c r="F50" s="37">
        <v>97.8</v>
      </c>
      <c r="G50" s="78">
        <v>95.8</v>
      </c>
    </row>
    <row r="51" spans="1:7" ht="12.75">
      <c r="A51" s="10" t="s">
        <v>46</v>
      </c>
      <c r="B51" s="12">
        <v>33587</v>
      </c>
      <c r="C51" s="12">
        <v>8652</v>
      </c>
      <c r="D51" s="12">
        <v>12190</v>
      </c>
      <c r="E51" s="12">
        <v>22487</v>
      </c>
      <c r="F51" s="37">
        <v>184.5</v>
      </c>
      <c r="G51" s="78">
        <v>67</v>
      </c>
    </row>
    <row r="52" spans="1:7" ht="12.75">
      <c r="A52" s="10" t="s">
        <v>47</v>
      </c>
      <c r="B52" s="12">
        <v>30110</v>
      </c>
      <c r="C52" s="12">
        <v>38085</v>
      </c>
      <c r="D52" s="12">
        <v>33497</v>
      </c>
      <c r="E52" s="12">
        <v>31891</v>
      </c>
      <c r="F52" s="37">
        <v>95.2</v>
      </c>
      <c r="G52" s="78">
        <v>105.9</v>
      </c>
    </row>
    <row r="53" spans="1:7" ht="13.5" thickBot="1">
      <c r="A53" s="63" t="s">
        <v>48</v>
      </c>
      <c r="B53" s="64">
        <v>284615</v>
      </c>
      <c r="C53" s="64">
        <v>14109</v>
      </c>
      <c r="D53" s="64">
        <v>58404</v>
      </c>
      <c r="E53" s="64">
        <v>239537</v>
      </c>
      <c r="F53" s="71">
        <v>410.1</v>
      </c>
      <c r="G53" s="80">
        <v>84.2</v>
      </c>
    </row>
    <row r="54" spans="1:7" ht="12.75">
      <c r="A54" s="10" t="s">
        <v>49</v>
      </c>
      <c r="B54" s="12">
        <v>1411</v>
      </c>
      <c r="C54" s="12">
        <v>1327</v>
      </c>
      <c r="D54" s="12">
        <v>1327</v>
      </c>
      <c r="E54" s="12">
        <v>1286</v>
      </c>
      <c r="F54" s="37">
        <v>96.9</v>
      </c>
      <c r="G54" s="78">
        <v>91.1</v>
      </c>
    </row>
    <row r="55" spans="1:7" ht="12.75">
      <c r="A55" s="107" t="s">
        <v>50</v>
      </c>
      <c r="B55" s="108">
        <v>29808</v>
      </c>
      <c r="C55" s="108">
        <v>31871</v>
      </c>
      <c r="D55" s="108">
        <v>33694</v>
      </c>
      <c r="E55" s="12">
        <v>34453</v>
      </c>
      <c r="F55" s="37">
        <v>102.3</v>
      </c>
      <c r="G55" s="78">
        <v>115.6</v>
      </c>
    </row>
    <row r="56" spans="1:7" ht="13.5" thickBot="1">
      <c r="A56" s="6" t="s">
        <v>51</v>
      </c>
      <c r="B56" s="13">
        <v>967990</v>
      </c>
      <c r="C56" s="13">
        <v>586805</v>
      </c>
      <c r="D56" s="13">
        <v>876876</v>
      </c>
      <c r="E56" s="13">
        <v>1021506</v>
      </c>
      <c r="F56" s="71">
        <v>116.5</v>
      </c>
      <c r="G56" s="80">
        <v>105.5</v>
      </c>
    </row>
    <row r="57" ht="12.75">
      <c r="A57" s="2" t="s">
        <v>68</v>
      </c>
    </row>
  </sheetData>
  <printOptions/>
  <pageMargins left="0.984251968503937" right="0" top="0.75" bottom="0.5905511811023623" header="0.5118110236220472" footer="0.5118110236220472"/>
  <pageSetup horizontalDpi="180" verticalDpi="180" orientation="portrait" paperSize="9" scale="95" r:id="rId1"/>
  <headerFooter alignWithMargins="0">
    <oddHeader>&amp;R&amp;"Arial CE,Tučné"&amp;12&amp;UPříloha č. 3a)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H1" sqref="H1:J16384"/>
    </sheetView>
  </sheetViews>
  <sheetFormatPr defaultColWidth="9.125" defaultRowHeight="12.75"/>
  <cols>
    <col min="1" max="1" width="32.875" style="2" customWidth="1"/>
    <col min="2" max="2" width="10.875" style="59" customWidth="1"/>
    <col min="3" max="3" width="11.375" style="2" customWidth="1"/>
    <col min="4" max="4" width="10.25390625" style="2" customWidth="1"/>
    <col min="5" max="5" width="10.75390625" style="2" customWidth="1"/>
    <col min="6" max="6" width="8.00390625" style="2" customWidth="1"/>
    <col min="7" max="16384" width="9.125" style="2" customWidth="1"/>
  </cols>
  <sheetData>
    <row r="1" spans="1:2" ht="12.75">
      <c r="A1" s="1" t="s">
        <v>52</v>
      </c>
      <c r="B1" s="58"/>
    </row>
    <row r="2" ht="12.75">
      <c r="A2" s="2" t="s">
        <v>62</v>
      </c>
    </row>
    <row r="3" ht="12.75">
      <c r="A3" s="2" t="s">
        <v>66</v>
      </c>
    </row>
    <row r="4" ht="13.5" thickBot="1">
      <c r="G4" s="28"/>
    </row>
    <row r="5" spans="1:7" ht="12.75">
      <c r="A5" s="4"/>
      <c r="B5" s="62">
        <v>2005</v>
      </c>
      <c r="C5" s="31"/>
      <c r="D5" s="31">
        <v>2006</v>
      </c>
      <c r="E5" s="31"/>
      <c r="F5" s="32"/>
      <c r="G5" s="19" t="s">
        <v>60</v>
      </c>
    </row>
    <row r="6" spans="1:7" ht="12.75">
      <c r="A6" s="5" t="s">
        <v>0</v>
      </c>
      <c r="B6" s="60" t="s">
        <v>1</v>
      </c>
      <c r="C6" s="33" t="s">
        <v>2</v>
      </c>
      <c r="D6" s="34"/>
      <c r="E6" s="29" t="s">
        <v>1</v>
      </c>
      <c r="F6" s="29" t="s">
        <v>3</v>
      </c>
      <c r="G6" s="19" t="s">
        <v>4</v>
      </c>
    </row>
    <row r="7" spans="1:7" ht="13.5" thickBot="1">
      <c r="A7" s="6"/>
      <c r="B7" s="35" t="s">
        <v>61</v>
      </c>
      <c r="C7" s="30" t="s">
        <v>5</v>
      </c>
      <c r="D7" s="30" t="s">
        <v>63</v>
      </c>
      <c r="E7" s="30" t="s">
        <v>64</v>
      </c>
      <c r="F7" s="30" t="s">
        <v>6</v>
      </c>
      <c r="G7" s="47" t="s">
        <v>7</v>
      </c>
    </row>
    <row r="8" spans="1:7" ht="13.5" thickBot="1">
      <c r="A8" s="6" t="s">
        <v>8</v>
      </c>
      <c r="B8" s="35">
        <v>1</v>
      </c>
      <c r="C8" s="7">
        <v>2</v>
      </c>
      <c r="D8" s="7">
        <v>3</v>
      </c>
      <c r="E8" s="7">
        <v>4</v>
      </c>
      <c r="F8" s="42" t="s">
        <v>9</v>
      </c>
      <c r="G8" s="20" t="s">
        <v>10</v>
      </c>
    </row>
    <row r="9" spans="1:7" ht="12.75">
      <c r="A9" s="8" t="s">
        <v>11</v>
      </c>
      <c r="B9" s="9">
        <f>B11+B13+B15+B16+B17+B18+B19+B21+B23+B24+B25</f>
        <v>33608</v>
      </c>
      <c r="C9" s="9">
        <f>C11+C13+C15+C16+C17+C18+C19+C21+C23+C24+C25</f>
        <v>22602</v>
      </c>
      <c r="D9" s="68">
        <f>D11+D13+D15+D16+D17+D18+D19+D21+D23+D24+D25</f>
        <v>22602</v>
      </c>
      <c r="E9" s="68">
        <f>E11+E13+E15+E16+E17+E18+E19+E21+E23+E24+E25</f>
        <v>42518</v>
      </c>
      <c r="F9" s="136">
        <f>E9/D9*100</f>
        <v>188.116095920715</v>
      </c>
      <c r="G9" s="81">
        <f>E9/B9*100</f>
        <v>126.51154487026899</v>
      </c>
    </row>
    <row r="10" spans="1:7" ht="12.75">
      <c r="A10" s="10" t="s">
        <v>12</v>
      </c>
      <c r="B10" s="12"/>
      <c r="C10" s="12"/>
      <c r="D10" s="57"/>
      <c r="E10" s="57"/>
      <c r="F10" s="69"/>
      <c r="G10" s="78"/>
    </row>
    <row r="11" spans="1:7" ht="12.75">
      <c r="A11" s="10" t="s">
        <v>13</v>
      </c>
      <c r="B11" s="57"/>
      <c r="C11" s="12"/>
      <c r="D11" s="57"/>
      <c r="E11" s="57"/>
      <c r="F11" s="41"/>
      <c r="G11" s="78"/>
    </row>
    <row r="12" spans="1:7" ht="12.75">
      <c r="A12" s="10" t="s">
        <v>14</v>
      </c>
      <c r="B12" s="57"/>
      <c r="C12" s="12"/>
      <c r="D12" s="57"/>
      <c r="E12" s="57"/>
      <c r="F12" s="41"/>
      <c r="G12" s="78"/>
    </row>
    <row r="13" spans="1:7" ht="12.75">
      <c r="A13" s="10" t="s">
        <v>15</v>
      </c>
      <c r="B13" s="56">
        <v>566</v>
      </c>
      <c r="C13" s="12">
        <v>213</v>
      </c>
      <c r="D13" s="12">
        <v>197</v>
      </c>
      <c r="E13" s="90">
        <v>237</v>
      </c>
      <c r="F13" s="91">
        <f>E13/D13*100</f>
        <v>120.30456852791878</v>
      </c>
      <c r="G13" s="92">
        <f aca="true" t="shared" si="0" ref="G13:G21">ROUND(E13/B13*100,1)</f>
        <v>41.9</v>
      </c>
    </row>
    <row r="14" spans="1:7" ht="12.75">
      <c r="A14" s="85" t="s">
        <v>57</v>
      </c>
      <c r="B14" s="56"/>
      <c r="C14" s="12"/>
      <c r="D14" s="12"/>
      <c r="E14" s="90"/>
      <c r="F14" s="91"/>
      <c r="G14" s="92"/>
    </row>
    <row r="15" spans="1:7" ht="12.75">
      <c r="A15" s="10" t="s">
        <v>16</v>
      </c>
      <c r="B15" s="56">
        <v>11513</v>
      </c>
      <c r="C15" s="12">
        <v>9562</v>
      </c>
      <c r="D15" s="12">
        <v>9853</v>
      </c>
      <c r="E15" s="90">
        <v>10933</v>
      </c>
      <c r="F15" s="91">
        <f aca="true" t="shared" si="1" ref="F15:F21">E15/D15*100</f>
        <v>110.96112859027707</v>
      </c>
      <c r="G15" s="137">
        <f t="shared" si="0"/>
        <v>95</v>
      </c>
    </row>
    <row r="16" spans="1:7" ht="12.75">
      <c r="A16" s="10" t="s">
        <v>17</v>
      </c>
      <c r="B16" s="56">
        <v>4167</v>
      </c>
      <c r="C16" s="12">
        <v>5000</v>
      </c>
      <c r="D16" s="12">
        <v>4285</v>
      </c>
      <c r="E16" s="90">
        <v>3052</v>
      </c>
      <c r="F16" s="91">
        <f t="shared" si="1"/>
        <v>71.22520420070012</v>
      </c>
      <c r="G16" s="92">
        <f t="shared" si="0"/>
        <v>73.2</v>
      </c>
    </row>
    <row r="17" spans="1:7" ht="12.75">
      <c r="A17" s="10" t="s">
        <v>18</v>
      </c>
      <c r="B17" s="56">
        <v>0</v>
      </c>
      <c r="C17" s="12">
        <v>0</v>
      </c>
      <c r="D17" s="12">
        <v>0</v>
      </c>
      <c r="E17" s="90">
        <v>3</v>
      </c>
      <c r="F17" s="91">
        <v>0</v>
      </c>
      <c r="G17" s="137">
        <v>0</v>
      </c>
    </row>
    <row r="18" spans="1:7" ht="12.75">
      <c r="A18" s="10" t="s">
        <v>19</v>
      </c>
      <c r="B18" s="56">
        <v>288</v>
      </c>
      <c r="C18" s="12">
        <v>24</v>
      </c>
      <c r="D18" s="12">
        <v>90</v>
      </c>
      <c r="E18" s="90">
        <v>136</v>
      </c>
      <c r="F18" s="91">
        <f t="shared" si="1"/>
        <v>151.11111111111111</v>
      </c>
      <c r="G18" s="92">
        <f t="shared" si="0"/>
        <v>47.2</v>
      </c>
    </row>
    <row r="19" spans="1:7" ht="12.75">
      <c r="A19" s="10" t="s">
        <v>20</v>
      </c>
      <c r="B19" s="56">
        <v>10830</v>
      </c>
      <c r="C19" s="12">
        <v>6670</v>
      </c>
      <c r="D19" s="12">
        <v>7032</v>
      </c>
      <c r="E19" s="90">
        <v>11712</v>
      </c>
      <c r="F19" s="91">
        <f t="shared" si="1"/>
        <v>166.55290102389077</v>
      </c>
      <c r="G19" s="92">
        <f t="shared" si="0"/>
        <v>108.1</v>
      </c>
    </row>
    <row r="20" spans="1:7" ht="12.75">
      <c r="A20" s="86" t="s">
        <v>58</v>
      </c>
      <c r="B20" s="56"/>
      <c r="C20" s="12"/>
      <c r="D20" s="12"/>
      <c r="E20" s="90"/>
      <c r="F20" s="91"/>
      <c r="G20" s="92"/>
    </row>
    <row r="21" spans="1:7" ht="12.75">
      <c r="A21" s="10" t="s">
        <v>21</v>
      </c>
      <c r="B21" s="56">
        <v>1237</v>
      </c>
      <c r="C21" s="12">
        <v>1133</v>
      </c>
      <c r="D21" s="12">
        <v>1145</v>
      </c>
      <c r="E21" s="90">
        <v>1759</v>
      </c>
      <c r="F21" s="91">
        <f t="shared" si="1"/>
        <v>153.6244541484716</v>
      </c>
      <c r="G21" s="92">
        <f t="shared" si="0"/>
        <v>142.2</v>
      </c>
    </row>
    <row r="22" spans="1:7" ht="12.75">
      <c r="A22" s="125" t="s">
        <v>59</v>
      </c>
      <c r="B22" s="87"/>
      <c r="C22" s="12"/>
      <c r="D22" s="12"/>
      <c r="E22" s="56"/>
      <c r="F22" s="48"/>
      <c r="G22" s="78"/>
    </row>
    <row r="23" spans="1:7" ht="12.75" customHeight="1">
      <c r="A23" s="73" t="s">
        <v>22</v>
      </c>
      <c r="B23" s="134"/>
      <c r="C23" s="12"/>
      <c r="D23" s="56"/>
      <c r="E23" s="56"/>
      <c r="F23" s="48"/>
      <c r="G23" s="78"/>
    </row>
    <row r="24" spans="1:7" ht="12.75">
      <c r="A24" s="74" t="s">
        <v>23</v>
      </c>
      <c r="B24" s="135">
        <v>5007</v>
      </c>
      <c r="C24" s="113">
        <v>0</v>
      </c>
      <c r="D24" s="114">
        <v>0</v>
      </c>
      <c r="E24" s="138">
        <v>14686</v>
      </c>
      <c r="F24" s="139">
        <v>0</v>
      </c>
      <c r="G24" s="115">
        <f>ROUND(E24/B24*100,1)</f>
        <v>293.3</v>
      </c>
    </row>
    <row r="25" spans="1:7" ht="13.5" thickBot="1">
      <c r="A25" s="126" t="s">
        <v>65</v>
      </c>
      <c r="B25" s="132"/>
      <c r="C25" s="122"/>
      <c r="D25" s="95"/>
      <c r="E25" s="93"/>
      <c r="F25" s="123"/>
      <c r="G25" s="124"/>
    </row>
    <row r="26" spans="1:7" ht="12.75">
      <c r="A26" s="74"/>
      <c r="B26" s="130"/>
      <c r="C26" s="14"/>
      <c r="D26" s="14"/>
      <c r="E26" s="14"/>
      <c r="F26" s="38"/>
      <c r="G26" s="79"/>
    </row>
    <row r="27" spans="1:7" ht="12.75">
      <c r="A27" s="127" t="s">
        <v>24</v>
      </c>
      <c r="B27" s="131">
        <f>B29+B35</f>
        <v>6926330</v>
      </c>
      <c r="C27" s="9">
        <f>C29+C35</f>
        <v>6904261</v>
      </c>
      <c r="D27" s="9">
        <f>D29+D35</f>
        <v>7145299</v>
      </c>
      <c r="E27" s="9">
        <f>E29+E35</f>
        <v>7234856</v>
      </c>
      <c r="F27" s="43">
        <f>E27/D27*100</f>
        <v>101.25336952309483</v>
      </c>
      <c r="G27" s="81">
        <f>E27/B27*100</f>
        <v>104.45439359660888</v>
      </c>
    </row>
    <row r="28" spans="1:7" ht="12.75">
      <c r="A28" s="10" t="s">
        <v>25</v>
      </c>
      <c r="B28" s="12"/>
      <c r="C28" s="12"/>
      <c r="D28" s="50"/>
      <c r="E28" s="50"/>
      <c r="F28" s="51"/>
      <c r="G28" s="78"/>
    </row>
    <row r="29" spans="1:7" ht="12.75">
      <c r="A29" s="8" t="s">
        <v>26</v>
      </c>
      <c r="B29" s="9">
        <f>B31+B32+B33</f>
        <v>412464</v>
      </c>
      <c r="C29" s="9">
        <f>C31+C32+C33</f>
        <v>201049</v>
      </c>
      <c r="D29" s="9">
        <f>D31+D32+D33</f>
        <v>239951</v>
      </c>
      <c r="E29" s="9">
        <f>E31+E32+E33</f>
        <v>293798</v>
      </c>
      <c r="F29" s="43">
        <f>E29/D29*100</f>
        <v>122.44083166979924</v>
      </c>
      <c r="G29" s="81">
        <f>E29/B29*100</f>
        <v>71.22997400985298</v>
      </c>
    </row>
    <row r="30" spans="1:7" ht="12.75">
      <c r="A30" s="10" t="s">
        <v>27</v>
      </c>
      <c r="B30" s="12"/>
      <c r="C30" s="12"/>
      <c r="D30" s="54"/>
      <c r="E30" s="54"/>
      <c r="F30" s="55"/>
      <c r="G30" s="78"/>
    </row>
    <row r="31" spans="1:7" ht="12.75">
      <c r="A31" s="10" t="s">
        <v>28</v>
      </c>
      <c r="B31" s="56">
        <v>0</v>
      </c>
      <c r="C31" s="12">
        <v>0</v>
      </c>
      <c r="D31" s="56">
        <v>129</v>
      </c>
      <c r="E31" s="90">
        <v>128</v>
      </c>
      <c r="F31" s="91">
        <f>E31/D31*100</f>
        <v>99.2248062015504</v>
      </c>
      <c r="G31" s="137">
        <v>0</v>
      </c>
    </row>
    <row r="32" spans="1:7" ht="12.75">
      <c r="A32" s="10" t="s">
        <v>29</v>
      </c>
      <c r="B32" s="56">
        <f>412464-198755</f>
        <v>213709</v>
      </c>
      <c r="C32" s="12">
        <v>201049</v>
      </c>
      <c r="D32" s="12">
        <v>239822</v>
      </c>
      <c r="E32" s="56">
        <v>151516</v>
      </c>
      <c r="F32" s="91">
        <f>E32/D32*100</f>
        <v>63.17852407202008</v>
      </c>
      <c r="G32" s="92">
        <f>ROUND(E32/B32*100,1)</f>
        <v>70.9</v>
      </c>
    </row>
    <row r="33" spans="1:7" ht="12.75">
      <c r="A33" s="15" t="s">
        <v>30</v>
      </c>
      <c r="B33" s="106">
        <v>198755</v>
      </c>
      <c r="C33" s="97">
        <v>0</v>
      </c>
      <c r="D33" s="96">
        <v>0</v>
      </c>
      <c r="E33" s="96">
        <v>142154</v>
      </c>
      <c r="F33" s="98">
        <v>0</v>
      </c>
      <c r="G33" s="99">
        <f>ROUND(E33/B33*100,1)</f>
        <v>71.5</v>
      </c>
    </row>
    <row r="34" spans="1:7" ht="12.75">
      <c r="A34" s="5"/>
      <c r="B34" s="14"/>
      <c r="C34" s="14"/>
      <c r="D34" s="25"/>
      <c r="E34" s="26"/>
      <c r="F34" s="45"/>
      <c r="G34" s="79"/>
    </row>
    <row r="35" spans="1:7" ht="12.75">
      <c r="A35" s="8" t="s">
        <v>31</v>
      </c>
      <c r="B35" s="9">
        <f>B37+B40+B41+B42+B43</f>
        <v>6513866</v>
      </c>
      <c r="C35" s="9">
        <f>C37+C40+C41+B42+C43</f>
        <v>6703212</v>
      </c>
      <c r="D35" s="9">
        <f>D37+D40+D41+C42+D43</f>
        <v>6905348</v>
      </c>
      <c r="E35" s="9">
        <f>E37+E40+E41+D42+E43</f>
        <v>6941058</v>
      </c>
      <c r="F35" s="46">
        <f>E35/D35*100</f>
        <v>100.51713541446428</v>
      </c>
      <c r="G35" s="81">
        <f>E35/B35*100</f>
        <v>106.5581944731439</v>
      </c>
    </row>
    <row r="36" spans="1:7" ht="12.75">
      <c r="A36" s="10" t="s">
        <v>27</v>
      </c>
      <c r="B36" s="12"/>
      <c r="C36" s="12"/>
      <c r="D36" s="50"/>
      <c r="E36" s="50"/>
      <c r="F36" s="51"/>
      <c r="G36" s="78"/>
    </row>
    <row r="37" spans="1:7" ht="12.75">
      <c r="A37" s="17" t="s">
        <v>32</v>
      </c>
      <c r="B37" s="18">
        <f>B38+B39</f>
        <v>3874700</v>
      </c>
      <c r="C37" s="18">
        <f>C38+C39</f>
        <v>4047067</v>
      </c>
      <c r="D37" s="18">
        <f>D38+D39</f>
        <v>4120375</v>
      </c>
      <c r="E37" s="18">
        <f>E38+E39</f>
        <v>4119663</v>
      </c>
      <c r="F37" s="41">
        <f aca="true" t="shared" si="2" ref="F37:F56">E37/D37*100</f>
        <v>99.98272001941571</v>
      </c>
      <c r="G37" s="82">
        <f>E37/B37*100</f>
        <v>106.3221152605363</v>
      </c>
    </row>
    <row r="38" spans="1:7" ht="12.75">
      <c r="A38" s="10" t="s">
        <v>33</v>
      </c>
      <c r="B38" s="49">
        <v>3864076</v>
      </c>
      <c r="C38" s="12">
        <v>4036970</v>
      </c>
      <c r="D38" s="49">
        <v>4108019</v>
      </c>
      <c r="E38" s="49">
        <v>4108018</v>
      </c>
      <c r="F38" s="91">
        <f>E38/D38*100</f>
        <v>99.99997565736672</v>
      </c>
      <c r="G38" s="92">
        <f>ROUND(E38/B38*100,1)</f>
        <v>106.3</v>
      </c>
    </row>
    <row r="39" spans="1:7" ht="12.75">
      <c r="A39" s="10" t="s">
        <v>53</v>
      </c>
      <c r="B39" s="49">
        <v>10624</v>
      </c>
      <c r="C39" s="12">
        <v>10097</v>
      </c>
      <c r="D39" s="49">
        <v>12356</v>
      </c>
      <c r="E39" s="49">
        <v>11645</v>
      </c>
      <c r="F39" s="91">
        <f>E39/D39*100</f>
        <v>94.24571058595015</v>
      </c>
      <c r="G39" s="92">
        <f>ROUND(E39/B39*100,1)</f>
        <v>109.6</v>
      </c>
    </row>
    <row r="40" spans="1:7" ht="12.75">
      <c r="A40" s="23" t="s">
        <v>35</v>
      </c>
      <c r="B40" s="52">
        <v>1354119</v>
      </c>
      <c r="C40" s="24">
        <v>1416474</v>
      </c>
      <c r="D40" s="52">
        <v>1440188</v>
      </c>
      <c r="E40" s="52">
        <v>1439575</v>
      </c>
      <c r="F40" s="100">
        <f>E40/D40*100</f>
        <v>99.95743611250754</v>
      </c>
      <c r="G40" s="140">
        <f>ROUND(E40/B40*100,1)</f>
        <v>106.3</v>
      </c>
    </row>
    <row r="41" spans="1:7" ht="12.75">
      <c r="A41" s="23" t="s">
        <v>36</v>
      </c>
      <c r="B41" s="52">
        <v>77283</v>
      </c>
      <c r="C41" s="24">
        <v>80741</v>
      </c>
      <c r="D41" s="52">
        <v>82162</v>
      </c>
      <c r="E41" s="52">
        <v>82162</v>
      </c>
      <c r="F41" s="100">
        <f>E41/D41*100</f>
        <v>100</v>
      </c>
      <c r="G41" s="140">
        <f>ROUND(E41/B41*100,1)</f>
        <v>106.3</v>
      </c>
    </row>
    <row r="42" spans="1:7" ht="12.75">
      <c r="A42" s="17" t="s">
        <v>54</v>
      </c>
      <c r="B42" s="52">
        <v>0</v>
      </c>
      <c r="C42" s="18">
        <v>0</v>
      </c>
      <c r="D42" s="52">
        <v>0</v>
      </c>
      <c r="E42" s="52">
        <v>0</v>
      </c>
      <c r="F42" s="100">
        <v>0</v>
      </c>
      <c r="G42" s="140">
        <v>0</v>
      </c>
    </row>
    <row r="43" spans="1:7" ht="12.75">
      <c r="A43" s="17" t="s">
        <v>38</v>
      </c>
      <c r="B43" s="18">
        <f>B45+B46+B47+B49+B53</f>
        <v>1207764</v>
      </c>
      <c r="C43" s="18">
        <f>C45+C46+C47+C49+C53</f>
        <v>1158930</v>
      </c>
      <c r="D43" s="18">
        <f>D45+D46+D47+D49+D53</f>
        <v>1262623</v>
      </c>
      <c r="E43" s="18">
        <f>E45+E46+E47+E49+E53</f>
        <v>1299658</v>
      </c>
      <c r="F43" s="41">
        <f t="shared" si="2"/>
        <v>102.93317957933603</v>
      </c>
      <c r="G43" s="82">
        <f>E43/B43*100</f>
        <v>107.60860565474712</v>
      </c>
    </row>
    <row r="44" spans="1:7" ht="12.75">
      <c r="A44" s="10" t="s">
        <v>39</v>
      </c>
      <c r="B44" s="12"/>
      <c r="C44" s="12"/>
      <c r="D44" s="49"/>
      <c r="E44" s="49"/>
      <c r="F44" s="53"/>
      <c r="G44" s="78"/>
    </row>
    <row r="45" spans="1:7" ht="12.75">
      <c r="A45" s="10" t="s">
        <v>40</v>
      </c>
      <c r="B45" s="49">
        <v>188003</v>
      </c>
      <c r="C45" s="12">
        <v>202602</v>
      </c>
      <c r="D45" s="49">
        <v>253623</v>
      </c>
      <c r="E45" s="49">
        <v>246921</v>
      </c>
      <c r="F45" s="91">
        <f t="shared" si="2"/>
        <v>97.35749517985356</v>
      </c>
      <c r="G45" s="92">
        <f aca="true" t="shared" si="3" ref="G45:G56">ROUND(E45/B45*100,1)</f>
        <v>131.3</v>
      </c>
    </row>
    <row r="46" spans="1:7" ht="12.75">
      <c r="A46" s="10" t="s">
        <v>41</v>
      </c>
      <c r="B46" s="49">
        <v>142017</v>
      </c>
      <c r="C46" s="12">
        <v>154397</v>
      </c>
      <c r="D46" s="49">
        <v>165105</v>
      </c>
      <c r="E46" s="49">
        <v>162652</v>
      </c>
      <c r="F46" s="91">
        <f t="shared" si="2"/>
        <v>98.51427879228369</v>
      </c>
      <c r="G46" s="92">
        <f t="shared" si="3"/>
        <v>114.5</v>
      </c>
    </row>
    <row r="47" spans="1:7" ht="12.75">
      <c r="A47" s="10" t="s">
        <v>42</v>
      </c>
      <c r="B47" s="49">
        <v>646985</v>
      </c>
      <c r="C47" s="12">
        <v>596530</v>
      </c>
      <c r="D47" s="49">
        <v>646039</v>
      </c>
      <c r="E47" s="49">
        <v>651747</v>
      </c>
      <c r="F47" s="91">
        <f t="shared" si="2"/>
        <v>100.8835379907405</v>
      </c>
      <c r="G47" s="92">
        <f t="shared" si="3"/>
        <v>100.7</v>
      </c>
    </row>
    <row r="48" spans="1:7" ht="12.75">
      <c r="A48" s="10" t="s">
        <v>43</v>
      </c>
      <c r="B48" s="49">
        <v>130261</v>
      </c>
      <c r="C48" s="12">
        <f>140755+44</f>
        <v>140799</v>
      </c>
      <c r="D48" s="49">
        <v>141218</v>
      </c>
      <c r="E48" s="49">
        <v>142186</v>
      </c>
      <c r="F48" s="91">
        <f t="shared" si="2"/>
        <v>100.68546502570494</v>
      </c>
      <c r="G48" s="92">
        <f t="shared" si="3"/>
        <v>109.2</v>
      </c>
    </row>
    <row r="49" spans="1:7" ht="12.75">
      <c r="A49" s="10" t="s">
        <v>44</v>
      </c>
      <c r="B49" s="49">
        <v>175785</v>
      </c>
      <c r="C49" s="12">
        <v>192584</v>
      </c>
      <c r="D49" s="49">
        <v>188246</v>
      </c>
      <c r="E49" s="49">
        <v>192830</v>
      </c>
      <c r="F49" s="91">
        <f t="shared" si="2"/>
        <v>102.43511150303326</v>
      </c>
      <c r="G49" s="92">
        <f t="shared" si="3"/>
        <v>109.7</v>
      </c>
    </row>
    <row r="50" spans="1:7" ht="12.75">
      <c r="A50" s="10" t="s">
        <v>45</v>
      </c>
      <c r="B50" s="49">
        <v>131367</v>
      </c>
      <c r="C50" s="12">
        <v>146927</v>
      </c>
      <c r="D50" s="49">
        <v>124941</v>
      </c>
      <c r="E50" s="49">
        <v>130200</v>
      </c>
      <c r="F50" s="91">
        <f t="shared" si="2"/>
        <v>104.20918673613946</v>
      </c>
      <c r="G50" s="92">
        <f t="shared" si="3"/>
        <v>99.1</v>
      </c>
    </row>
    <row r="51" spans="1:7" ht="12.75">
      <c r="A51" s="10" t="s">
        <v>46</v>
      </c>
      <c r="B51" s="49">
        <v>12958</v>
      </c>
      <c r="C51" s="12">
        <v>7345</v>
      </c>
      <c r="D51" s="49">
        <v>29968</v>
      </c>
      <c r="E51" s="49">
        <v>30034</v>
      </c>
      <c r="F51" s="91">
        <f t="shared" si="2"/>
        <v>100.22023491724505</v>
      </c>
      <c r="G51" s="92">
        <f t="shared" si="3"/>
        <v>231.8</v>
      </c>
    </row>
    <row r="52" spans="1:7" ht="12.75">
      <c r="A52" s="10" t="s">
        <v>47</v>
      </c>
      <c r="B52" s="49">
        <v>27340</v>
      </c>
      <c r="C52" s="12">
        <v>29789</v>
      </c>
      <c r="D52" s="49">
        <v>28190</v>
      </c>
      <c r="E52" s="49">
        <v>27563</v>
      </c>
      <c r="F52" s="91">
        <f t="shared" si="2"/>
        <v>97.77580702376729</v>
      </c>
      <c r="G52" s="92">
        <f t="shared" si="3"/>
        <v>100.8</v>
      </c>
    </row>
    <row r="53" spans="1:7" ht="13.5" thickBot="1">
      <c r="A53" s="63" t="s">
        <v>48</v>
      </c>
      <c r="B53" s="64">
        <v>54974</v>
      </c>
      <c r="C53" s="64">
        <v>12817</v>
      </c>
      <c r="D53" s="64">
        <v>9610</v>
      </c>
      <c r="E53" s="64">
        <v>45508</v>
      </c>
      <c r="F53" s="101">
        <f t="shared" si="2"/>
        <v>473.5483870967742</v>
      </c>
      <c r="G53" s="94">
        <f t="shared" si="3"/>
        <v>82.8</v>
      </c>
    </row>
    <row r="54" spans="1:7" ht="12.75">
      <c r="A54" s="10" t="s">
        <v>49</v>
      </c>
      <c r="B54" s="12">
        <v>15474</v>
      </c>
      <c r="C54" s="12">
        <v>15660</v>
      </c>
      <c r="D54" s="12">
        <v>15811</v>
      </c>
      <c r="E54" s="102">
        <v>15619</v>
      </c>
      <c r="F54" s="91">
        <f t="shared" si="2"/>
        <v>98.7856555562583</v>
      </c>
      <c r="G54" s="92">
        <f t="shared" si="3"/>
        <v>100.9</v>
      </c>
    </row>
    <row r="55" spans="1:7" ht="12.75">
      <c r="A55" s="107" t="s">
        <v>50</v>
      </c>
      <c r="B55" s="109">
        <f>B38/B54/12*1000</f>
        <v>20809.508422730603</v>
      </c>
      <c r="C55" s="109">
        <f>C38/C54/12*1000</f>
        <v>21482.386121753938</v>
      </c>
      <c r="D55" s="109">
        <f>D38/D54/12*1000</f>
        <v>21651.692914215844</v>
      </c>
      <c r="E55" s="102">
        <f>E38/E54/12*1000</f>
        <v>21917.845786115206</v>
      </c>
      <c r="F55" s="91">
        <f t="shared" si="2"/>
        <v>101.22924739859309</v>
      </c>
      <c r="G55" s="92">
        <f t="shared" si="3"/>
        <v>105.3</v>
      </c>
    </row>
    <row r="56" spans="1:7" ht="13.5" thickBot="1">
      <c r="A56" s="6" t="s">
        <v>51</v>
      </c>
      <c r="B56" s="103">
        <f>B43/B54*1000</f>
        <v>78051.18262892595</v>
      </c>
      <c r="C56" s="103">
        <f>C43/C54*1000</f>
        <v>74005.74712643679</v>
      </c>
      <c r="D56" s="103">
        <f>D43/D54*1000</f>
        <v>79857.2512807539</v>
      </c>
      <c r="E56" s="103">
        <f>E43/E54*1000</f>
        <v>83210.0646648313</v>
      </c>
      <c r="F56" s="104">
        <f t="shared" si="2"/>
        <v>104.19850837626494</v>
      </c>
      <c r="G56" s="105">
        <f t="shared" si="3"/>
        <v>106.6</v>
      </c>
    </row>
  </sheetData>
  <printOptions/>
  <pageMargins left="0.7874015748031497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&amp;R&amp;"Arial CE,Tučné"&amp;12&amp;UPříloha č. 3b)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J10" sqref="J10"/>
    </sheetView>
  </sheetViews>
  <sheetFormatPr defaultColWidth="9.125" defaultRowHeight="12.75"/>
  <cols>
    <col min="1" max="1" width="32.875" style="2" customWidth="1"/>
    <col min="2" max="2" width="10.875" style="59" customWidth="1"/>
    <col min="3" max="3" width="10.75390625" style="2" customWidth="1"/>
    <col min="4" max="4" width="10.375" style="2" customWidth="1"/>
    <col min="5" max="5" width="10.25390625" style="2" customWidth="1"/>
    <col min="6" max="6" width="8.375" style="2" customWidth="1"/>
    <col min="7" max="7" width="8.75390625" style="2" customWidth="1"/>
    <col min="8" max="16384" width="9.125" style="2" customWidth="1"/>
  </cols>
  <sheetData>
    <row r="1" spans="1:2" ht="12.75">
      <c r="A1" s="1" t="s">
        <v>55</v>
      </c>
      <c r="B1" s="58"/>
    </row>
    <row r="2" ht="12.75">
      <c r="A2" s="2" t="s">
        <v>62</v>
      </c>
    </row>
    <row r="3" ht="12.75">
      <c r="A3" s="2" t="s">
        <v>66</v>
      </c>
    </row>
    <row r="4" spans="5:7" ht="13.5" thickBot="1">
      <c r="E4" s="3"/>
      <c r="G4" s="28"/>
    </row>
    <row r="5" spans="1:7" ht="12.75">
      <c r="A5" s="4"/>
      <c r="B5" s="62">
        <v>2005</v>
      </c>
      <c r="C5" s="31"/>
      <c r="D5" s="31">
        <v>2006</v>
      </c>
      <c r="E5" s="31"/>
      <c r="F5" s="32"/>
      <c r="G5" s="19" t="s">
        <v>60</v>
      </c>
    </row>
    <row r="6" spans="1:7" ht="12.75">
      <c r="A6" s="5" t="s">
        <v>0</v>
      </c>
      <c r="B6" s="60" t="s">
        <v>1</v>
      </c>
      <c r="C6" s="33" t="s">
        <v>2</v>
      </c>
      <c r="D6" s="34"/>
      <c r="E6" s="29" t="s">
        <v>1</v>
      </c>
      <c r="F6" s="29" t="s">
        <v>3</v>
      </c>
      <c r="G6" s="19" t="s">
        <v>4</v>
      </c>
    </row>
    <row r="7" spans="1:7" ht="13.5" thickBot="1">
      <c r="A7" s="6"/>
      <c r="B7" s="35" t="s">
        <v>61</v>
      </c>
      <c r="C7" s="30" t="s">
        <v>5</v>
      </c>
      <c r="D7" s="30" t="s">
        <v>63</v>
      </c>
      <c r="E7" s="30" t="s">
        <v>64</v>
      </c>
      <c r="F7" s="30" t="s">
        <v>6</v>
      </c>
      <c r="G7" s="47" t="s">
        <v>7</v>
      </c>
    </row>
    <row r="8" spans="1:7" ht="13.5" thickBot="1">
      <c r="A8" s="6" t="s">
        <v>8</v>
      </c>
      <c r="B8" s="35">
        <v>1</v>
      </c>
      <c r="C8" s="7">
        <v>2</v>
      </c>
      <c r="D8" s="7">
        <v>3</v>
      </c>
      <c r="E8" s="7">
        <v>4</v>
      </c>
      <c r="F8" s="35" t="s">
        <v>9</v>
      </c>
      <c r="G8" s="20" t="s">
        <v>10</v>
      </c>
    </row>
    <row r="9" spans="1:7" ht="12.75">
      <c r="A9" s="15" t="s">
        <v>11</v>
      </c>
      <c r="B9" s="61">
        <f>B11+B13+B15+B16+B17+B18+B19+B21+B23+B24+B25</f>
        <v>788166</v>
      </c>
      <c r="C9" s="9">
        <f>C11+C13+C15+C16+C17+C18+C19+C21+C23+C24+C25</f>
        <v>747339</v>
      </c>
      <c r="D9" s="67">
        <f>D11+D13+D15+D16+D17+D18+D19+D21+D23+D24+D25</f>
        <v>747339</v>
      </c>
      <c r="E9" s="67">
        <f>E11+E13+E15+E16+E17+E18+E19+E21+E23+E24+E25</f>
        <v>798270</v>
      </c>
      <c r="F9" s="36">
        <f>E9/D9*100</f>
        <v>106.8149795474343</v>
      </c>
      <c r="G9" s="81">
        <f>E9/B9*100</f>
        <v>101.28196344424904</v>
      </c>
    </row>
    <row r="10" spans="1:7" ht="12.75">
      <c r="A10" s="10" t="s">
        <v>12</v>
      </c>
      <c r="B10" s="12"/>
      <c r="C10" s="12"/>
      <c r="D10" s="12"/>
      <c r="E10" s="12"/>
      <c r="F10" s="37"/>
      <c r="G10" s="78"/>
    </row>
    <row r="11" spans="1:7" ht="12.75">
      <c r="A11" s="10" t="s">
        <v>13</v>
      </c>
      <c r="B11" s="12">
        <v>621020</v>
      </c>
      <c r="C11" s="12">
        <v>638739</v>
      </c>
      <c r="D11" s="12">
        <v>638739</v>
      </c>
      <c r="E11" s="12">
        <v>617695</v>
      </c>
      <c r="F11" s="37">
        <f>E11/D11*100</f>
        <v>96.70538357607724</v>
      </c>
      <c r="G11" s="11">
        <f>ROUND(E11/B11*100,1)</f>
        <v>99.5</v>
      </c>
    </row>
    <row r="12" spans="1:7" ht="12.75">
      <c r="A12" s="10" t="s">
        <v>14</v>
      </c>
      <c r="B12" s="12">
        <v>511428</v>
      </c>
      <c r="C12" s="12">
        <v>526020</v>
      </c>
      <c r="D12" s="12">
        <v>526020</v>
      </c>
      <c r="E12" s="12">
        <v>508690</v>
      </c>
      <c r="F12" s="37">
        <f>E12/D12*100</f>
        <v>96.70544846203566</v>
      </c>
      <c r="G12" s="11">
        <f>ROUND(E12/B12*100,1)</f>
        <v>99.5</v>
      </c>
    </row>
    <row r="13" spans="1:7" ht="12.75">
      <c r="A13" s="10" t="s">
        <v>15</v>
      </c>
      <c r="B13" s="12">
        <v>55213</v>
      </c>
      <c r="C13" s="12">
        <v>87000</v>
      </c>
      <c r="D13" s="12">
        <v>87000</v>
      </c>
      <c r="E13" s="12">
        <v>61988</v>
      </c>
      <c r="F13" s="48">
        <f>E13/D13*100</f>
        <v>71.25057471264368</v>
      </c>
      <c r="G13" s="11">
        <f>ROUND(E13/B13*100,1)</f>
        <v>112.3</v>
      </c>
    </row>
    <row r="14" spans="1:7" ht="12.75">
      <c r="A14" s="85" t="s">
        <v>57</v>
      </c>
      <c r="B14" s="12"/>
      <c r="C14" s="12"/>
      <c r="D14" s="12"/>
      <c r="E14" s="12"/>
      <c r="F14" s="37"/>
      <c r="G14" s="78"/>
    </row>
    <row r="15" spans="1:7" ht="12.75">
      <c r="A15" s="10" t="s">
        <v>16</v>
      </c>
      <c r="B15" s="12">
        <v>9612</v>
      </c>
      <c r="C15" s="12">
        <v>5000</v>
      </c>
      <c r="D15" s="12">
        <v>5000</v>
      </c>
      <c r="E15" s="12">
        <v>7485</v>
      </c>
      <c r="F15" s="48">
        <f aca="true" t="shared" si="0" ref="F15:F21">E15/D15*100</f>
        <v>149.70000000000002</v>
      </c>
      <c r="G15" s="11">
        <f aca="true" t="shared" si="1" ref="G15:G21">ROUND(E15/B15*100,1)</f>
        <v>77.9</v>
      </c>
    </row>
    <row r="16" spans="1:7" ht="12.75">
      <c r="A16" s="10" t="s">
        <v>17</v>
      </c>
      <c r="B16" s="12">
        <v>9337</v>
      </c>
      <c r="C16" s="12">
        <v>6000</v>
      </c>
      <c r="D16" s="12">
        <v>6000</v>
      </c>
      <c r="E16" s="12">
        <v>6123</v>
      </c>
      <c r="F16" s="48">
        <f t="shared" si="0"/>
        <v>102.05</v>
      </c>
      <c r="G16" s="11">
        <f t="shared" si="1"/>
        <v>65.6</v>
      </c>
    </row>
    <row r="17" spans="1:7" ht="12.75">
      <c r="A17" s="10" t="s">
        <v>18</v>
      </c>
      <c r="B17" s="12">
        <v>5880</v>
      </c>
      <c r="C17" s="12">
        <v>0</v>
      </c>
      <c r="D17" s="12">
        <v>0</v>
      </c>
      <c r="E17" s="12">
        <v>268</v>
      </c>
      <c r="F17" s="48">
        <v>0</v>
      </c>
      <c r="G17" s="78">
        <v>0</v>
      </c>
    </row>
    <row r="18" spans="1:7" ht="12.75">
      <c r="A18" s="10" t="s">
        <v>19</v>
      </c>
      <c r="B18" s="12">
        <v>19</v>
      </c>
      <c r="C18" s="12">
        <v>0</v>
      </c>
      <c r="D18" s="12">
        <v>0</v>
      </c>
      <c r="E18" s="12">
        <v>49</v>
      </c>
      <c r="F18" s="48">
        <v>0</v>
      </c>
      <c r="G18" s="11">
        <f t="shared" si="1"/>
        <v>257.9</v>
      </c>
    </row>
    <row r="19" spans="1:7" ht="12.75">
      <c r="A19" s="10" t="s">
        <v>20</v>
      </c>
      <c r="B19" s="12">
        <v>19164</v>
      </c>
      <c r="C19" s="12">
        <v>6600</v>
      </c>
      <c r="D19" s="12">
        <v>6600</v>
      </c>
      <c r="E19" s="12">
        <v>11535</v>
      </c>
      <c r="F19" s="48">
        <f t="shared" si="0"/>
        <v>174.77272727272728</v>
      </c>
      <c r="G19" s="11">
        <f t="shared" si="1"/>
        <v>60.2</v>
      </c>
    </row>
    <row r="20" spans="1:7" ht="12.75">
      <c r="A20" s="86" t="s">
        <v>58</v>
      </c>
      <c r="B20" s="12"/>
      <c r="C20" s="12"/>
      <c r="D20" s="12"/>
      <c r="E20" s="12"/>
      <c r="F20" s="48"/>
      <c r="G20" s="11"/>
    </row>
    <row r="21" spans="1:7" ht="12.75">
      <c r="A21" s="10" t="s">
        <v>21</v>
      </c>
      <c r="B21" s="12">
        <v>2126</v>
      </c>
      <c r="C21" s="12">
        <v>4000</v>
      </c>
      <c r="D21" s="12">
        <v>4000</v>
      </c>
      <c r="E21" s="12">
        <v>3731</v>
      </c>
      <c r="F21" s="48">
        <f t="shared" si="0"/>
        <v>93.27499999999999</v>
      </c>
      <c r="G21" s="11">
        <f t="shared" si="1"/>
        <v>175.5</v>
      </c>
    </row>
    <row r="22" spans="1:7" ht="12.75">
      <c r="A22" s="125" t="s">
        <v>59</v>
      </c>
      <c r="B22" s="87"/>
      <c r="C22" s="12"/>
      <c r="D22" s="12"/>
      <c r="E22" s="12"/>
      <c r="F22" s="37"/>
      <c r="G22" s="78"/>
    </row>
    <row r="23" spans="1:7" ht="12.75" customHeight="1">
      <c r="A23" s="73" t="s">
        <v>22</v>
      </c>
      <c r="B23" s="129"/>
      <c r="C23" s="12"/>
      <c r="D23" s="12"/>
      <c r="E23" s="12"/>
      <c r="F23" s="37"/>
      <c r="G23" s="78"/>
    </row>
    <row r="24" spans="1:7" ht="12.75">
      <c r="A24" s="75" t="s">
        <v>23</v>
      </c>
      <c r="B24" s="130">
        <v>65795</v>
      </c>
      <c r="C24" s="110">
        <v>0</v>
      </c>
      <c r="D24" s="110">
        <v>0</v>
      </c>
      <c r="E24" s="110">
        <v>89396</v>
      </c>
      <c r="F24" s="111">
        <v>0</v>
      </c>
      <c r="G24" s="76">
        <f>ROUND(E24/B24*100,1)</f>
        <v>135.9</v>
      </c>
    </row>
    <row r="25" spans="1:7" ht="13.5" thickBot="1">
      <c r="A25" s="126" t="s">
        <v>65</v>
      </c>
      <c r="B25" s="132"/>
      <c r="C25" s="118"/>
      <c r="D25" s="118"/>
      <c r="E25" s="118"/>
      <c r="F25" s="121"/>
      <c r="G25" s="119"/>
    </row>
    <row r="26" spans="1:7" ht="12.75">
      <c r="A26" s="74"/>
      <c r="B26" s="130"/>
      <c r="C26" s="14"/>
      <c r="D26" s="14"/>
      <c r="E26" s="14"/>
      <c r="F26" s="38"/>
      <c r="G26" s="79"/>
    </row>
    <row r="27" spans="1:7" ht="12.75">
      <c r="A27" s="127" t="s">
        <v>24</v>
      </c>
      <c r="B27" s="133">
        <f>B29+B35</f>
        <v>4639068</v>
      </c>
      <c r="C27" s="9">
        <f>C29+C35</f>
        <v>4408199</v>
      </c>
      <c r="D27" s="9">
        <f>D29+D35</f>
        <v>4376443</v>
      </c>
      <c r="E27" s="9">
        <f>E29+E35</f>
        <v>4542556</v>
      </c>
      <c r="F27" s="36">
        <f>E27/D27*100</f>
        <v>103.79561666860508</v>
      </c>
      <c r="G27" s="81">
        <f>E27/B27*100</f>
        <v>97.9195821229609</v>
      </c>
    </row>
    <row r="28" spans="1:7" ht="12.75">
      <c r="A28" s="10" t="s">
        <v>25</v>
      </c>
      <c r="B28" s="12"/>
      <c r="C28" s="12"/>
      <c r="D28" s="12"/>
      <c r="E28" s="12"/>
      <c r="F28" s="37"/>
      <c r="G28" s="82"/>
    </row>
    <row r="29" spans="1:7" ht="12.75">
      <c r="A29" s="15" t="s">
        <v>26</v>
      </c>
      <c r="B29" s="61">
        <f>B31+B32+B33</f>
        <v>441618</v>
      </c>
      <c r="C29" s="9">
        <f>C31+C32+C33</f>
        <v>378681</v>
      </c>
      <c r="D29" s="9">
        <f>D31+D32+D33</f>
        <v>315053</v>
      </c>
      <c r="E29" s="9">
        <f>E31+E32+E33</f>
        <v>422924</v>
      </c>
      <c r="F29" s="36">
        <f>E29/D29*100</f>
        <v>134.23900105696504</v>
      </c>
      <c r="G29" s="81">
        <f>E29/B29*100</f>
        <v>95.7669297899995</v>
      </c>
    </row>
    <row r="30" spans="1:7" ht="12.75">
      <c r="A30" s="10" t="s">
        <v>27</v>
      </c>
      <c r="B30" s="12"/>
      <c r="C30" s="12"/>
      <c r="D30" s="12"/>
      <c r="E30" s="12"/>
      <c r="F30" s="37"/>
      <c r="G30" s="78"/>
    </row>
    <row r="31" spans="1:7" ht="12.75">
      <c r="A31" s="10" t="s">
        <v>28</v>
      </c>
      <c r="B31" s="12">
        <v>104781</v>
      </c>
      <c r="C31" s="12">
        <v>112981</v>
      </c>
      <c r="D31" s="12">
        <v>83091</v>
      </c>
      <c r="E31" s="12">
        <v>88150</v>
      </c>
      <c r="F31" s="48">
        <f>E31/D31*100</f>
        <v>106.0885053736265</v>
      </c>
      <c r="G31" s="11">
        <f>ROUND(E31/B31*100,1)</f>
        <v>84.1</v>
      </c>
    </row>
    <row r="32" spans="1:7" ht="12.75">
      <c r="A32" s="10" t="s">
        <v>29</v>
      </c>
      <c r="B32" s="12">
        <v>177243</v>
      </c>
      <c r="C32" s="12">
        <v>265620</v>
      </c>
      <c r="D32" s="12">
        <v>231882</v>
      </c>
      <c r="E32" s="12">
        <v>169114</v>
      </c>
      <c r="F32" s="48">
        <f>E32/D32*100</f>
        <v>72.93105976315539</v>
      </c>
      <c r="G32" s="11">
        <f>ROUND(E32/B32*100,1)</f>
        <v>95.4</v>
      </c>
    </row>
    <row r="33" spans="1:7" ht="12.75">
      <c r="A33" s="15" t="s">
        <v>30</v>
      </c>
      <c r="B33" s="16">
        <v>159594</v>
      </c>
      <c r="C33" s="16">
        <v>80</v>
      </c>
      <c r="D33" s="16">
        <v>80</v>
      </c>
      <c r="E33" s="16">
        <f>374+165286</f>
        <v>165660</v>
      </c>
      <c r="F33" s="44">
        <f>E33/D33*100</f>
        <v>207075</v>
      </c>
      <c r="G33" s="21">
        <f>ROUND(E33/B33*100,1)</f>
        <v>103.8</v>
      </c>
    </row>
    <row r="34" spans="1:7" ht="12.75">
      <c r="A34" s="5"/>
      <c r="B34" s="14"/>
      <c r="C34" s="14"/>
      <c r="D34" s="14"/>
      <c r="E34" s="14"/>
      <c r="F34" s="38"/>
      <c r="G34" s="79"/>
    </row>
    <row r="35" spans="1:7" ht="12.75">
      <c r="A35" s="8" t="s">
        <v>31</v>
      </c>
      <c r="B35" s="61">
        <f>B37+B40+B41+B42+B43</f>
        <v>4197450</v>
      </c>
      <c r="C35" s="9">
        <f>C37+C43+C40+C41+C42</f>
        <v>4029518</v>
      </c>
      <c r="D35" s="9">
        <f>D37+D43+D40+D41+D42</f>
        <v>4061390</v>
      </c>
      <c r="E35" s="9">
        <f>E37+E43+E40+E41+E42</f>
        <v>4119632</v>
      </c>
      <c r="F35" s="36">
        <f>E35/D35*100</f>
        <v>101.43404105490976</v>
      </c>
      <c r="G35" s="81">
        <f>E35/B35*100</f>
        <v>98.14606487272034</v>
      </c>
    </row>
    <row r="36" spans="1:7" ht="12.75">
      <c r="A36" s="10" t="s">
        <v>27</v>
      </c>
      <c r="B36" s="12"/>
      <c r="C36" s="12"/>
      <c r="D36" s="12"/>
      <c r="E36" s="12"/>
      <c r="F36" s="37"/>
      <c r="G36" s="78"/>
    </row>
    <row r="37" spans="1:7" ht="12.75">
      <c r="A37" s="17" t="s">
        <v>32</v>
      </c>
      <c r="B37" s="24">
        <f>B38+B39</f>
        <v>2199480</v>
      </c>
      <c r="C37" s="18">
        <f>C38+C39</f>
        <v>2274052</v>
      </c>
      <c r="D37" s="18">
        <f>D38+D39</f>
        <v>2212235</v>
      </c>
      <c r="E37" s="18">
        <f>E38+E39</f>
        <v>2232532</v>
      </c>
      <c r="F37" s="40">
        <f aca="true" t="shared" si="2" ref="F37:F43">E37/D37*100</f>
        <v>100.91748842234212</v>
      </c>
      <c r="G37" s="82">
        <f>E37/B37*100</f>
        <v>101.50271882444942</v>
      </c>
    </row>
    <row r="38" spans="1:7" ht="12.75">
      <c r="A38" s="10" t="s">
        <v>33</v>
      </c>
      <c r="B38" s="12">
        <v>2189979</v>
      </c>
      <c r="C38" s="12">
        <v>2265712</v>
      </c>
      <c r="D38" s="12">
        <v>2203895</v>
      </c>
      <c r="E38" s="12">
        <v>2224192</v>
      </c>
      <c r="F38" s="48">
        <f t="shared" si="2"/>
        <v>100.92096039058123</v>
      </c>
      <c r="G38" s="11">
        <f>ROUND(E38/B38*100,1)</f>
        <v>101.6</v>
      </c>
    </row>
    <row r="39" spans="1:7" ht="12.75">
      <c r="A39" s="66" t="s">
        <v>34</v>
      </c>
      <c r="B39" s="12">
        <v>9501</v>
      </c>
      <c r="C39" s="12">
        <v>8340</v>
      </c>
      <c r="D39" s="12">
        <v>8340</v>
      </c>
      <c r="E39" s="12">
        <v>8340</v>
      </c>
      <c r="F39" s="48">
        <f t="shared" si="2"/>
        <v>100</v>
      </c>
      <c r="G39" s="11">
        <f>ROUND(E39/B39*100,1)</f>
        <v>87.8</v>
      </c>
    </row>
    <row r="40" spans="1:7" ht="12.75">
      <c r="A40" s="23" t="s">
        <v>35</v>
      </c>
      <c r="B40" s="24">
        <v>769286</v>
      </c>
      <c r="C40" s="24">
        <v>795918</v>
      </c>
      <c r="D40" s="24">
        <v>781282</v>
      </c>
      <c r="E40" s="24">
        <v>781282</v>
      </c>
      <c r="F40" s="41">
        <f t="shared" si="2"/>
        <v>100</v>
      </c>
      <c r="G40" s="141">
        <f>ROUND(E40/B40*100,1)</f>
        <v>101.6</v>
      </c>
    </row>
    <row r="41" spans="1:7" ht="12.75">
      <c r="A41" s="23" t="s">
        <v>36</v>
      </c>
      <c r="B41" s="24">
        <v>43800</v>
      </c>
      <c r="C41" s="24">
        <v>45318</v>
      </c>
      <c r="D41" s="24">
        <v>44482</v>
      </c>
      <c r="E41" s="24">
        <v>44482</v>
      </c>
      <c r="F41" s="41">
        <f t="shared" si="2"/>
        <v>100</v>
      </c>
      <c r="G41" s="141">
        <f>ROUND(E41/B41*100,1)</f>
        <v>101.6</v>
      </c>
    </row>
    <row r="42" spans="1:7" ht="12.75">
      <c r="A42" s="23" t="s">
        <v>54</v>
      </c>
      <c r="B42" s="24">
        <v>204235</v>
      </c>
      <c r="C42" s="18">
        <v>281279</v>
      </c>
      <c r="D42" s="24">
        <v>253152</v>
      </c>
      <c r="E42" s="24">
        <v>250995</v>
      </c>
      <c r="F42" s="41">
        <f t="shared" si="2"/>
        <v>99.14794273795981</v>
      </c>
      <c r="G42" s="141">
        <f>ROUND(E42/B42*100,1)</f>
        <v>122.9</v>
      </c>
    </row>
    <row r="43" spans="1:7" ht="12.75">
      <c r="A43" s="23" t="s">
        <v>38</v>
      </c>
      <c r="B43" s="24">
        <f>B45+B46+B47+B49+B53</f>
        <v>980649</v>
      </c>
      <c r="C43" s="18">
        <f>C45+C46+C47+C49+C53</f>
        <v>632951</v>
      </c>
      <c r="D43" s="18">
        <f>D45+D46+D47+D49+D53</f>
        <v>770239</v>
      </c>
      <c r="E43" s="18">
        <f>E45+E46+E47+E49+E53</f>
        <v>810341</v>
      </c>
      <c r="F43" s="40">
        <f t="shared" si="2"/>
        <v>105.20643592443383</v>
      </c>
      <c r="G43" s="82">
        <f>E43/B43*100</f>
        <v>82.63313377161451</v>
      </c>
    </row>
    <row r="44" spans="1:7" ht="12.75">
      <c r="A44" s="10" t="s">
        <v>39</v>
      </c>
      <c r="B44" s="12"/>
      <c r="C44" s="12"/>
      <c r="D44" s="12"/>
      <c r="E44" s="12"/>
      <c r="F44" s="37"/>
      <c r="G44" s="78"/>
    </row>
    <row r="45" spans="1:7" ht="12.75">
      <c r="A45" s="10" t="s">
        <v>40</v>
      </c>
      <c r="B45" s="12">
        <v>162077</v>
      </c>
      <c r="C45" s="12">
        <v>80851</v>
      </c>
      <c r="D45" s="12">
        <v>117832</v>
      </c>
      <c r="E45" s="12">
        <v>129234</v>
      </c>
      <c r="F45" s="37">
        <f aca="true" t="shared" si="3" ref="F45:F56">E45/D45*100</f>
        <v>109.67648855998371</v>
      </c>
      <c r="G45" s="11">
        <f aca="true" t="shared" si="4" ref="G45:G56">ROUND(E45/B45*100,1)</f>
        <v>79.7</v>
      </c>
    </row>
    <row r="46" spans="1:7" ht="12.75">
      <c r="A46" s="10" t="s">
        <v>41</v>
      </c>
      <c r="B46" s="12">
        <v>108602</v>
      </c>
      <c r="C46" s="12">
        <v>105000</v>
      </c>
      <c r="D46" s="12">
        <v>111725</v>
      </c>
      <c r="E46" s="12">
        <v>111451</v>
      </c>
      <c r="F46" s="37">
        <f t="shared" si="3"/>
        <v>99.75475497874244</v>
      </c>
      <c r="G46" s="11">
        <f t="shared" si="4"/>
        <v>102.6</v>
      </c>
    </row>
    <row r="47" spans="1:7" ht="12.75">
      <c r="A47" s="10" t="s">
        <v>42</v>
      </c>
      <c r="B47" s="12">
        <v>327158</v>
      </c>
      <c r="C47" s="12">
        <v>282525</v>
      </c>
      <c r="D47" s="12">
        <v>327942</v>
      </c>
      <c r="E47" s="12">
        <v>333369</v>
      </c>
      <c r="F47" s="37">
        <f t="shared" si="3"/>
        <v>101.65486579944015</v>
      </c>
      <c r="G47" s="11">
        <f t="shared" si="4"/>
        <v>101.9</v>
      </c>
    </row>
    <row r="48" spans="1:7" ht="12.75">
      <c r="A48" s="10" t="s">
        <v>43</v>
      </c>
      <c r="B48" s="12">
        <v>80591</v>
      </c>
      <c r="C48" s="12">
        <v>64574</v>
      </c>
      <c r="D48" s="12">
        <v>77522</v>
      </c>
      <c r="E48" s="12">
        <v>77418</v>
      </c>
      <c r="F48" s="37">
        <f t="shared" si="3"/>
        <v>99.86584453445474</v>
      </c>
      <c r="G48" s="11">
        <f t="shared" si="4"/>
        <v>96.1</v>
      </c>
    </row>
    <row r="49" spans="1:7" ht="12.75">
      <c r="A49" s="10" t="s">
        <v>44</v>
      </c>
      <c r="B49" s="12">
        <v>165111</v>
      </c>
      <c r="C49" s="12">
        <v>146675</v>
      </c>
      <c r="D49" s="12">
        <v>162487</v>
      </c>
      <c r="E49" s="12">
        <v>167364</v>
      </c>
      <c r="F49" s="37">
        <f t="shared" si="3"/>
        <v>103.00147088690173</v>
      </c>
      <c r="G49" s="11">
        <f t="shared" si="4"/>
        <v>101.4</v>
      </c>
    </row>
    <row r="50" spans="1:7" ht="12.75">
      <c r="A50" s="10" t="s">
        <v>45</v>
      </c>
      <c r="B50" s="12">
        <v>122237</v>
      </c>
      <c r="C50" s="12">
        <v>101800</v>
      </c>
      <c r="D50" s="12">
        <v>123020</v>
      </c>
      <c r="E50" s="12">
        <v>124167</v>
      </c>
      <c r="F50" s="37">
        <f t="shared" si="3"/>
        <v>100.93236872053323</v>
      </c>
      <c r="G50" s="11">
        <f t="shared" si="4"/>
        <v>101.6</v>
      </c>
    </row>
    <row r="51" spans="1:7" ht="12.75">
      <c r="A51" s="10" t="s">
        <v>46</v>
      </c>
      <c r="B51" s="12">
        <v>281</v>
      </c>
      <c r="C51" s="12">
        <v>1000</v>
      </c>
      <c r="D51" s="12">
        <v>1000</v>
      </c>
      <c r="E51" s="12">
        <v>659</v>
      </c>
      <c r="F51" s="37">
        <f t="shared" si="3"/>
        <v>65.9</v>
      </c>
      <c r="G51" s="11">
        <f t="shared" si="4"/>
        <v>234.5</v>
      </c>
    </row>
    <row r="52" spans="1:7" ht="12.75">
      <c r="A52" s="10" t="s">
        <v>47</v>
      </c>
      <c r="B52" s="12">
        <v>30590</v>
      </c>
      <c r="C52" s="12">
        <v>32935</v>
      </c>
      <c r="D52" s="12">
        <v>27314</v>
      </c>
      <c r="E52" s="12">
        <v>31450</v>
      </c>
      <c r="F52" s="37">
        <f t="shared" si="3"/>
        <v>115.14241780771766</v>
      </c>
      <c r="G52" s="11">
        <f t="shared" si="4"/>
        <v>102.8</v>
      </c>
    </row>
    <row r="53" spans="1:7" ht="13.5" thickBot="1">
      <c r="A53" s="63" t="s">
        <v>48</v>
      </c>
      <c r="B53" s="64">
        <v>217701</v>
      </c>
      <c r="C53" s="64">
        <v>17900</v>
      </c>
      <c r="D53" s="64">
        <v>50253</v>
      </c>
      <c r="E53" s="64">
        <f>51440+17483</f>
        <v>68923</v>
      </c>
      <c r="F53" s="65">
        <f t="shared" si="3"/>
        <v>137.15201082522438</v>
      </c>
      <c r="G53" s="88">
        <f t="shared" si="4"/>
        <v>31.7</v>
      </c>
    </row>
    <row r="54" spans="1:7" ht="12.75">
      <c r="A54" s="10" t="s">
        <v>49</v>
      </c>
      <c r="B54" s="12">
        <v>7029</v>
      </c>
      <c r="C54" s="12">
        <v>7100</v>
      </c>
      <c r="D54" s="12">
        <v>6949</v>
      </c>
      <c r="E54" s="12">
        <v>6762</v>
      </c>
      <c r="F54" s="37">
        <f t="shared" si="3"/>
        <v>97.3089653187509</v>
      </c>
      <c r="G54" s="11">
        <f t="shared" si="4"/>
        <v>96.2</v>
      </c>
    </row>
    <row r="55" spans="1:7" ht="12.75">
      <c r="A55" s="107" t="s">
        <v>50</v>
      </c>
      <c r="B55" s="108">
        <f>B38/B54/12*1000</f>
        <v>25963.615023474176</v>
      </c>
      <c r="C55" s="108">
        <f>C38/C54/12*1000</f>
        <v>26592.863849765254</v>
      </c>
      <c r="D55" s="108">
        <f>D38/D54/12*1000</f>
        <v>26429.40231208327</v>
      </c>
      <c r="E55" s="12">
        <f>E38/E54/12*1000</f>
        <v>27410.43083900227</v>
      </c>
      <c r="F55" s="37">
        <f t="shared" si="3"/>
        <v>103.71188313430184</v>
      </c>
      <c r="G55" s="11">
        <f t="shared" si="4"/>
        <v>105.6</v>
      </c>
    </row>
    <row r="56" spans="1:7" ht="13.5" thickBot="1">
      <c r="A56" s="6" t="s">
        <v>51</v>
      </c>
      <c r="B56" s="13">
        <f>B43/B54*1000</f>
        <v>139514.7247119078</v>
      </c>
      <c r="C56" s="13">
        <f>C43/C54*1000</f>
        <v>89148.02816901408</v>
      </c>
      <c r="D56" s="13">
        <f>D43/D54*1000</f>
        <v>110841.70384227946</v>
      </c>
      <c r="E56" s="13">
        <f>E43/E54*1000</f>
        <v>119837.47412008281</v>
      </c>
      <c r="F56" s="27">
        <f t="shared" si="3"/>
        <v>108.11587152305395</v>
      </c>
      <c r="G56" s="89">
        <f t="shared" si="4"/>
        <v>85.9</v>
      </c>
    </row>
  </sheetData>
  <printOptions/>
  <pageMargins left="0.7874015748031497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&amp;R&amp;"Arial CE,Tučné"&amp;12&amp;UPříloha č. 3 c)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O39" sqref="O39"/>
    </sheetView>
  </sheetViews>
  <sheetFormatPr defaultColWidth="9.125" defaultRowHeight="12.75"/>
  <cols>
    <col min="1" max="1" width="32.875" style="2" customWidth="1"/>
    <col min="2" max="2" width="9.375" style="59" customWidth="1"/>
    <col min="3" max="3" width="9.375" style="2" customWidth="1"/>
    <col min="4" max="4" width="11.875" style="2" customWidth="1"/>
    <col min="5" max="6" width="10.375" style="2" customWidth="1"/>
    <col min="7" max="16384" width="9.125" style="2" customWidth="1"/>
  </cols>
  <sheetData>
    <row r="1" spans="1:2" ht="12.75">
      <c r="A1" s="1" t="s">
        <v>56</v>
      </c>
      <c r="B1" s="58"/>
    </row>
    <row r="2" ht="12.75">
      <c r="A2" s="2" t="s">
        <v>62</v>
      </c>
    </row>
    <row r="3" ht="12.75">
      <c r="A3" s="2" t="s">
        <v>66</v>
      </c>
    </row>
    <row r="4" spans="5:7" ht="13.5" thickBot="1">
      <c r="E4" s="3"/>
      <c r="G4" s="28"/>
    </row>
    <row r="5" spans="1:7" ht="12.75">
      <c r="A5" s="4"/>
      <c r="B5" s="62">
        <v>2005</v>
      </c>
      <c r="C5" s="31"/>
      <c r="D5" s="31">
        <v>2006</v>
      </c>
      <c r="E5" s="31"/>
      <c r="F5" s="32"/>
      <c r="G5" s="19" t="s">
        <v>60</v>
      </c>
    </row>
    <row r="6" spans="1:7" ht="12.75">
      <c r="A6" s="5" t="s">
        <v>0</v>
      </c>
      <c r="B6" s="60" t="s">
        <v>1</v>
      </c>
      <c r="C6" s="33" t="s">
        <v>2</v>
      </c>
      <c r="D6" s="34"/>
      <c r="E6" s="29" t="s">
        <v>1</v>
      </c>
      <c r="F6" s="29" t="s">
        <v>3</v>
      </c>
      <c r="G6" s="19" t="s">
        <v>4</v>
      </c>
    </row>
    <row r="7" spans="1:7" ht="13.5" thickBot="1">
      <c r="A7" s="6"/>
      <c r="B7" s="35" t="s">
        <v>61</v>
      </c>
      <c r="C7" s="30" t="s">
        <v>5</v>
      </c>
      <c r="D7" s="30" t="s">
        <v>63</v>
      </c>
      <c r="E7" s="30" t="s">
        <v>64</v>
      </c>
      <c r="F7" s="30" t="s">
        <v>6</v>
      </c>
      <c r="G7" s="47" t="s">
        <v>7</v>
      </c>
    </row>
    <row r="8" spans="1:7" ht="13.5" thickBot="1">
      <c r="A8" s="6" t="s">
        <v>8</v>
      </c>
      <c r="B8" s="35">
        <v>1</v>
      </c>
      <c r="C8" s="7">
        <v>2</v>
      </c>
      <c r="D8" s="7">
        <v>3</v>
      </c>
      <c r="E8" s="7">
        <v>4</v>
      </c>
      <c r="F8" s="35" t="s">
        <v>9</v>
      </c>
      <c r="G8" s="20" t="s">
        <v>10</v>
      </c>
    </row>
    <row r="9" spans="1:7" ht="12.75">
      <c r="A9" s="15" t="s">
        <v>11</v>
      </c>
      <c r="B9" s="61">
        <f>B11+B13+B15+B16+B17+B18+B19+B21+B22+B23+B24+B25</f>
        <v>576848</v>
      </c>
      <c r="C9" s="9">
        <f>C11+C13+C15+C16+C17+C18+C19+C21+C23+C24+C25</f>
        <v>180066</v>
      </c>
      <c r="D9" s="67">
        <f>D11+D13+D15+D16+D17+D18+D19+D21+D23+D24+D25</f>
        <v>180066</v>
      </c>
      <c r="E9" s="67">
        <f>E11+E13+E15+E16+E17+E18+E19+E21+E22+E23+E24+E25</f>
        <v>991928</v>
      </c>
      <c r="F9" s="36">
        <f>E9/D9*100</f>
        <v>550.8691257649973</v>
      </c>
      <c r="G9" s="83">
        <f>E9/B9*100</f>
        <v>171.95656394752172</v>
      </c>
    </row>
    <row r="10" spans="1:7" ht="12.75">
      <c r="A10" s="10" t="s">
        <v>12</v>
      </c>
      <c r="B10" s="12"/>
      <c r="C10" s="12"/>
      <c r="D10" s="12"/>
      <c r="E10" s="12"/>
      <c r="F10" s="37"/>
      <c r="G10" s="70"/>
    </row>
    <row r="11" spans="1:7" ht="12.75">
      <c r="A11" s="10" t="s">
        <v>13</v>
      </c>
      <c r="B11" s="12"/>
      <c r="C11" s="12"/>
      <c r="D11" s="12"/>
      <c r="E11" s="12"/>
      <c r="F11" s="37"/>
      <c r="G11" s="70"/>
    </row>
    <row r="12" spans="1:7" ht="12.75">
      <c r="A12" s="10" t="s">
        <v>14</v>
      </c>
      <c r="B12" s="12"/>
      <c r="C12" s="12"/>
      <c r="D12" s="12"/>
      <c r="E12" s="12"/>
      <c r="F12" s="37"/>
      <c r="G12" s="70"/>
    </row>
    <row r="13" spans="1:7" ht="12.75">
      <c r="A13" s="10" t="s">
        <v>15</v>
      </c>
      <c r="B13" s="12">
        <v>3507</v>
      </c>
      <c r="C13" s="12">
        <v>0</v>
      </c>
      <c r="D13" s="12">
        <v>0</v>
      </c>
      <c r="E13" s="12">
        <v>4688</v>
      </c>
      <c r="F13" s="48">
        <v>0</v>
      </c>
      <c r="G13" s="11">
        <f aca="true" t="shared" si="0" ref="G13:G22">ROUND(E13/B13*100,1)</f>
        <v>133.7</v>
      </c>
    </row>
    <row r="14" spans="1:7" ht="12.75">
      <c r="A14" s="85" t="s">
        <v>57</v>
      </c>
      <c r="B14" s="12">
        <v>0</v>
      </c>
      <c r="C14" s="12"/>
      <c r="D14" s="12"/>
      <c r="E14" s="12"/>
      <c r="F14" s="48"/>
      <c r="G14" s="11"/>
    </row>
    <row r="15" spans="1:7" ht="12.75">
      <c r="A15" s="10" t="s">
        <v>16</v>
      </c>
      <c r="B15" s="12">
        <v>162331</v>
      </c>
      <c r="C15" s="12">
        <v>67200</v>
      </c>
      <c r="D15" s="12">
        <v>67200</v>
      </c>
      <c r="E15" s="12">
        <v>135305</v>
      </c>
      <c r="F15" s="48">
        <f aca="true" t="shared" si="1" ref="F15:F21">E15/D15*100</f>
        <v>201.34672619047618</v>
      </c>
      <c r="G15" s="11">
        <f t="shared" si="0"/>
        <v>83.4</v>
      </c>
    </row>
    <row r="16" spans="1:7" ht="12.75">
      <c r="A16" s="10" t="s">
        <v>17</v>
      </c>
      <c r="B16" s="12">
        <v>859</v>
      </c>
      <c r="C16" s="12">
        <v>400</v>
      </c>
      <c r="D16" s="12">
        <v>400</v>
      </c>
      <c r="E16" s="12">
        <v>594</v>
      </c>
      <c r="F16" s="48">
        <f t="shared" si="1"/>
        <v>148.5</v>
      </c>
      <c r="G16" s="11">
        <f t="shared" si="0"/>
        <v>69.2</v>
      </c>
    </row>
    <row r="17" spans="1:7" ht="12.75">
      <c r="A17" s="10" t="s">
        <v>18</v>
      </c>
      <c r="B17" s="12">
        <v>340</v>
      </c>
      <c r="C17" s="12">
        <v>0</v>
      </c>
      <c r="D17" s="12">
        <v>0</v>
      </c>
      <c r="E17" s="12">
        <v>0</v>
      </c>
      <c r="F17" s="48">
        <v>0</v>
      </c>
      <c r="G17" s="78">
        <v>0</v>
      </c>
    </row>
    <row r="18" spans="1:7" ht="12.75">
      <c r="A18" s="10" t="s">
        <v>19</v>
      </c>
      <c r="B18" s="12">
        <v>4379</v>
      </c>
      <c r="C18" s="12">
        <v>1406</v>
      </c>
      <c r="D18" s="12">
        <v>1406</v>
      </c>
      <c r="E18" s="12">
        <v>4516</v>
      </c>
      <c r="F18" s="48">
        <f t="shared" si="1"/>
        <v>321.19487908961594</v>
      </c>
      <c r="G18" s="11">
        <f t="shared" si="0"/>
        <v>103.1</v>
      </c>
    </row>
    <row r="19" spans="1:7" ht="12.75">
      <c r="A19" s="10" t="s">
        <v>20</v>
      </c>
      <c r="B19" s="12">
        <f>145399</f>
        <v>145399</v>
      </c>
      <c r="C19" s="12">
        <v>16675</v>
      </c>
      <c r="D19" s="12">
        <v>16675</v>
      </c>
      <c r="E19" s="12">
        <v>168385</v>
      </c>
      <c r="F19" s="48">
        <f t="shared" si="1"/>
        <v>1009.8050974512743</v>
      </c>
      <c r="G19" s="11">
        <f t="shared" si="0"/>
        <v>115.8</v>
      </c>
    </row>
    <row r="20" spans="1:7" ht="12.75">
      <c r="A20" s="86" t="s">
        <v>58</v>
      </c>
      <c r="B20" s="12"/>
      <c r="C20" s="12"/>
      <c r="D20" s="12"/>
      <c r="E20" s="12"/>
      <c r="F20" s="48"/>
      <c r="G20" s="11"/>
    </row>
    <row r="21" spans="1:7" ht="12.75">
      <c r="A21" s="107" t="s">
        <v>21</v>
      </c>
      <c r="B21" s="87">
        <v>195152</v>
      </c>
      <c r="C21" s="12">
        <v>94385</v>
      </c>
      <c r="D21" s="12">
        <v>94385</v>
      </c>
      <c r="E21" s="12">
        <v>471435</v>
      </c>
      <c r="F21" s="48">
        <f t="shared" si="1"/>
        <v>499.48084971128884</v>
      </c>
      <c r="G21" s="11">
        <f t="shared" si="0"/>
        <v>241.6</v>
      </c>
    </row>
    <row r="22" spans="1:7" ht="12.75">
      <c r="A22" s="86" t="s">
        <v>59</v>
      </c>
      <c r="B22" s="129">
        <v>7926</v>
      </c>
      <c r="C22" s="12">
        <v>0</v>
      </c>
      <c r="D22" s="12">
        <v>0</v>
      </c>
      <c r="E22" s="12">
        <v>19185</v>
      </c>
      <c r="F22" s="48">
        <v>0</v>
      </c>
      <c r="G22" s="11">
        <f t="shared" si="0"/>
        <v>242.1</v>
      </c>
    </row>
    <row r="23" spans="1:7" ht="12.75" customHeight="1">
      <c r="A23" s="10" t="s">
        <v>22</v>
      </c>
      <c r="B23" s="129">
        <v>0</v>
      </c>
      <c r="C23" s="12">
        <v>0</v>
      </c>
      <c r="D23" s="12">
        <v>0</v>
      </c>
      <c r="E23" s="12">
        <v>66</v>
      </c>
      <c r="F23" s="48">
        <v>0</v>
      </c>
      <c r="G23" s="78">
        <v>0</v>
      </c>
    </row>
    <row r="24" spans="1:7" ht="12.75">
      <c r="A24" s="75" t="s">
        <v>23</v>
      </c>
      <c r="B24" s="130">
        <v>56955</v>
      </c>
      <c r="C24" s="110">
        <v>0</v>
      </c>
      <c r="D24" s="110">
        <v>0</v>
      </c>
      <c r="E24" s="110">
        <v>187754</v>
      </c>
      <c r="F24" s="112">
        <v>0</v>
      </c>
      <c r="G24" s="76">
        <f>ROUND(E24/B24*100,1)</f>
        <v>329.7</v>
      </c>
    </row>
    <row r="25" spans="1:7" ht="13.5" thickBot="1">
      <c r="A25" s="126" t="s">
        <v>65</v>
      </c>
      <c r="B25" s="132"/>
      <c r="C25" s="118"/>
      <c r="D25" s="118"/>
      <c r="E25" s="118"/>
      <c r="F25" s="121"/>
      <c r="G25" s="119"/>
    </row>
    <row r="26" spans="1:7" ht="12.75">
      <c r="A26" s="74"/>
      <c r="B26" s="130"/>
      <c r="C26" s="14"/>
      <c r="D26" s="14"/>
      <c r="E26" s="14"/>
      <c r="F26" s="38"/>
      <c r="G26" s="84"/>
    </row>
    <row r="27" spans="1:7" ht="12.75">
      <c r="A27" s="128" t="s">
        <v>24</v>
      </c>
      <c r="B27" s="133">
        <f>B29+B35</f>
        <v>1783580</v>
      </c>
      <c r="C27" s="9">
        <f>C29+C35</f>
        <v>1569380</v>
      </c>
      <c r="D27" s="9">
        <f>D29+D35</f>
        <v>1629091</v>
      </c>
      <c r="E27" s="9">
        <f>E29+E35</f>
        <v>1919410</v>
      </c>
      <c r="F27" s="36">
        <f>E27/D27*100</f>
        <v>117.82091976445761</v>
      </c>
      <c r="G27" s="81">
        <f>E27/B27*100</f>
        <v>107.61558214377824</v>
      </c>
    </row>
    <row r="28" spans="1:7" ht="12.75">
      <c r="A28" s="10" t="s">
        <v>25</v>
      </c>
      <c r="B28" s="12"/>
      <c r="C28" s="12"/>
      <c r="D28" s="12"/>
      <c r="E28" s="12"/>
      <c r="F28" s="37"/>
      <c r="G28" s="72"/>
    </row>
    <row r="29" spans="1:7" ht="12.75">
      <c r="A29" s="15" t="s">
        <v>26</v>
      </c>
      <c r="B29" s="61">
        <f>B31+B32+B33</f>
        <v>300428</v>
      </c>
      <c r="C29" s="9">
        <f>C31+C32+C33</f>
        <v>43827</v>
      </c>
      <c r="D29" s="9">
        <f>D31+D32+D33</f>
        <v>262519</v>
      </c>
      <c r="E29" s="9">
        <f>E31+E32+E33</f>
        <v>298952</v>
      </c>
      <c r="F29" s="36">
        <f>E29/D29*100</f>
        <v>113.87823357547452</v>
      </c>
      <c r="G29" s="81">
        <f>E29/B29*100</f>
        <v>99.50870092002077</v>
      </c>
    </row>
    <row r="30" spans="1:7" ht="12.75">
      <c r="A30" s="10" t="s">
        <v>27</v>
      </c>
      <c r="B30" s="12"/>
      <c r="C30" s="12"/>
      <c r="D30" s="12"/>
      <c r="E30" s="12"/>
      <c r="F30" s="37"/>
      <c r="G30" s="70"/>
    </row>
    <row r="31" spans="1:7" ht="12.75">
      <c r="A31" s="10" t="s">
        <v>28</v>
      </c>
      <c r="B31" s="12">
        <v>123109</v>
      </c>
      <c r="C31" s="12">
        <v>0</v>
      </c>
      <c r="D31" s="12">
        <v>159388</v>
      </c>
      <c r="E31" s="12">
        <v>101866</v>
      </c>
      <c r="F31" s="48">
        <f>E31/D31*100</f>
        <v>63.91070845985895</v>
      </c>
      <c r="G31" s="11">
        <f>ROUND(E31/B31*100,1)</f>
        <v>82.7</v>
      </c>
    </row>
    <row r="32" spans="1:7" ht="12.75">
      <c r="A32" s="10" t="s">
        <v>29</v>
      </c>
      <c r="B32" s="12">
        <v>59612</v>
      </c>
      <c r="C32" s="12">
        <v>43827</v>
      </c>
      <c r="D32" s="12">
        <v>103126</v>
      </c>
      <c r="E32" s="12">
        <v>68009</v>
      </c>
      <c r="F32" s="48">
        <f>E32/D32*100</f>
        <v>65.94748172138937</v>
      </c>
      <c r="G32" s="11">
        <f>ROUND(E32/B32*100,1)</f>
        <v>114.1</v>
      </c>
    </row>
    <row r="33" spans="1:7" ht="12.75">
      <c r="A33" s="15" t="s">
        <v>30</v>
      </c>
      <c r="B33" s="16">
        <v>117707</v>
      </c>
      <c r="C33" s="16">
        <v>0</v>
      </c>
      <c r="D33" s="16">
        <v>5</v>
      </c>
      <c r="E33" s="16">
        <f>4+129073</f>
        <v>129077</v>
      </c>
      <c r="F33" s="44">
        <f>E33/D33*100</f>
        <v>2581540</v>
      </c>
      <c r="G33" s="77">
        <v>0</v>
      </c>
    </row>
    <row r="34" spans="1:7" ht="12.75">
      <c r="A34" s="5"/>
      <c r="B34" s="14"/>
      <c r="C34" s="14"/>
      <c r="D34" s="14"/>
      <c r="E34" s="14"/>
      <c r="F34" s="38"/>
      <c r="G34" s="84"/>
    </row>
    <row r="35" spans="1:7" ht="12.75">
      <c r="A35" s="15" t="s">
        <v>31</v>
      </c>
      <c r="B35" s="61">
        <f>B37+B40+B41+B42+B43</f>
        <v>1483152</v>
      </c>
      <c r="C35" s="9">
        <f>C37+C43+C40+C41+C42</f>
        <v>1525553</v>
      </c>
      <c r="D35" s="9">
        <f>D37+D43+D40+D41+D42</f>
        <v>1366572</v>
      </c>
      <c r="E35" s="9">
        <f>E37+E43+E40+E41+E42</f>
        <v>1620458</v>
      </c>
      <c r="F35" s="36">
        <f>E35/D35*100</f>
        <v>118.57831127814707</v>
      </c>
      <c r="G35" s="81">
        <f>E35/B35*100</f>
        <v>109.25771599943903</v>
      </c>
    </row>
    <row r="36" spans="1:7" ht="12.75">
      <c r="A36" s="10" t="s">
        <v>27</v>
      </c>
      <c r="B36" s="12"/>
      <c r="C36" s="12"/>
      <c r="D36" s="12"/>
      <c r="E36" s="12"/>
      <c r="F36" s="37"/>
      <c r="G36" s="72"/>
    </row>
    <row r="37" spans="1:7" ht="12.75">
      <c r="A37" s="17" t="s">
        <v>32</v>
      </c>
      <c r="B37" s="24">
        <f>B38+B39</f>
        <v>567780</v>
      </c>
      <c r="C37" s="18">
        <f>C38+C39</f>
        <v>661347</v>
      </c>
      <c r="D37" s="18">
        <f>D38+D39</f>
        <v>645640</v>
      </c>
      <c r="E37" s="18">
        <f>E38+E39</f>
        <v>596495</v>
      </c>
      <c r="F37" s="40">
        <f aca="true" t="shared" si="2" ref="F37:F56">E37/D37*100</f>
        <v>92.38817297565205</v>
      </c>
      <c r="G37" s="72">
        <f>E37/B37*100</f>
        <v>105.05741660502308</v>
      </c>
    </row>
    <row r="38" spans="1:7" ht="12.75">
      <c r="A38" s="10" t="s">
        <v>33</v>
      </c>
      <c r="B38" s="12">
        <v>561834</v>
      </c>
      <c r="C38" s="12">
        <v>643482</v>
      </c>
      <c r="D38" s="12">
        <v>627775</v>
      </c>
      <c r="E38" s="12">
        <v>591486</v>
      </c>
      <c r="F38" s="48">
        <f t="shared" si="2"/>
        <v>94.21942574967146</v>
      </c>
      <c r="G38" s="11">
        <f>ROUND(E38/B38*100,1)</f>
        <v>105.3</v>
      </c>
    </row>
    <row r="39" spans="1:7" ht="12.75">
      <c r="A39" s="66" t="s">
        <v>34</v>
      </c>
      <c r="B39" s="12">
        <v>5946</v>
      </c>
      <c r="C39" s="12">
        <v>17865</v>
      </c>
      <c r="D39" s="12">
        <v>17865</v>
      </c>
      <c r="E39" s="12">
        <v>5009</v>
      </c>
      <c r="F39" s="48">
        <f t="shared" si="2"/>
        <v>28.038063252169042</v>
      </c>
      <c r="G39" s="11">
        <f>ROUND(E39/B39*100,1)</f>
        <v>84.2</v>
      </c>
    </row>
    <row r="40" spans="1:7" ht="12.75">
      <c r="A40" s="23" t="s">
        <v>35</v>
      </c>
      <c r="B40" s="24">
        <v>197636</v>
      </c>
      <c r="C40" s="24">
        <v>231471</v>
      </c>
      <c r="D40" s="24">
        <v>225973</v>
      </c>
      <c r="E40" s="24">
        <v>207753</v>
      </c>
      <c r="F40" s="41">
        <f t="shared" si="2"/>
        <v>91.9370898293159</v>
      </c>
      <c r="G40" s="141">
        <f>ROUND(E40/B40*100,1)</f>
        <v>105.1</v>
      </c>
    </row>
    <row r="41" spans="1:7" ht="12.75">
      <c r="A41" s="23" t="s">
        <v>36</v>
      </c>
      <c r="B41" s="24">
        <v>12477</v>
      </c>
      <c r="C41" s="24">
        <v>12877</v>
      </c>
      <c r="D41" s="24">
        <v>12563</v>
      </c>
      <c r="E41" s="24">
        <v>12535</v>
      </c>
      <c r="F41" s="41">
        <f t="shared" si="2"/>
        <v>99.77712329857518</v>
      </c>
      <c r="G41" s="141">
        <f>ROUND(E41/B41*100,1)</f>
        <v>100.5</v>
      </c>
    </row>
    <row r="42" spans="1:7" ht="12.75">
      <c r="A42" s="23" t="s">
        <v>54</v>
      </c>
      <c r="B42" s="24">
        <v>0</v>
      </c>
      <c r="C42" s="18">
        <v>0</v>
      </c>
      <c r="D42" s="24">
        <v>0</v>
      </c>
      <c r="E42" s="24">
        <v>0</v>
      </c>
      <c r="F42" s="41">
        <v>0</v>
      </c>
      <c r="G42" s="82">
        <v>0</v>
      </c>
    </row>
    <row r="43" spans="1:7" ht="12.75">
      <c r="A43" s="23" t="s">
        <v>38</v>
      </c>
      <c r="B43" s="24">
        <f>B45+B46+B47+B49+B53</f>
        <v>705259</v>
      </c>
      <c r="C43" s="18">
        <f>C45+C46+C47+C49+C53</f>
        <v>619858</v>
      </c>
      <c r="D43" s="18">
        <f>D45+D46+D47+D49+D53</f>
        <v>482396</v>
      </c>
      <c r="E43" s="18">
        <f>E45+E46+E47+E49+E53</f>
        <v>803675</v>
      </c>
      <c r="F43" s="40">
        <f t="shared" si="2"/>
        <v>166.6006766225259</v>
      </c>
      <c r="G43" s="82">
        <f>E43/B43*100</f>
        <v>113.95458973228274</v>
      </c>
    </row>
    <row r="44" spans="1:7" ht="12.75">
      <c r="A44" s="10" t="s">
        <v>39</v>
      </c>
      <c r="B44" s="12"/>
      <c r="C44" s="12"/>
      <c r="D44" s="12"/>
      <c r="E44" s="12"/>
      <c r="F44" s="37"/>
      <c r="G44" s="70"/>
    </row>
    <row r="45" spans="1:7" ht="12.75">
      <c r="A45" s="10" t="s">
        <v>40</v>
      </c>
      <c r="B45" s="12">
        <v>50917</v>
      </c>
      <c r="C45" s="12">
        <v>29721</v>
      </c>
      <c r="D45" s="12">
        <v>47754</v>
      </c>
      <c r="E45" s="12">
        <v>38895</v>
      </c>
      <c r="F45" s="37">
        <f t="shared" si="2"/>
        <v>81.44867445659003</v>
      </c>
      <c r="G45" s="11">
        <f aca="true" t="shared" si="3" ref="G45:G56">ROUND(E45/B45*100,1)</f>
        <v>76.4</v>
      </c>
    </row>
    <row r="46" spans="1:7" ht="12.75">
      <c r="A46" s="10" t="s">
        <v>41</v>
      </c>
      <c r="B46" s="12">
        <v>75800</v>
      </c>
      <c r="C46" s="12">
        <v>110863</v>
      </c>
      <c r="D46" s="12">
        <v>93186</v>
      </c>
      <c r="E46" s="12">
        <v>90961</v>
      </c>
      <c r="F46" s="37">
        <f t="shared" si="2"/>
        <v>97.6123022771661</v>
      </c>
      <c r="G46" s="78">
        <f t="shared" si="3"/>
        <v>120</v>
      </c>
    </row>
    <row r="47" spans="1:7" ht="12.75">
      <c r="A47" s="10" t="s">
        <v>42</v>
      </c>
      <c r="B47" s="12">
        <v>258402</v>
      </c>
      <c r="C47" s="12">
        <v>374535</v>
      </c>
      <c r="D47" s="12">
        <v>213143</v>
      </c>
      <c r="E47" s="12">
        <v>324895</v>
      </c>
      <c r="F47" s="37">
        <f t="shared" si="2"/>
        <v>152.43052786157648</v>
      </c>
      <c r="G47" s="11">
        <f t="shared" si="3"/>
        <v>125.7</v>
      </c>
    </row>
    <row r="48" spans="1:7" ht="12.75">
      <c r="A48" s="10" t="s">
        <v>43</v>
      </c>
      <c r="B48" s="12">
        <v>25860</v>
      </c>
      <c r="C48" s="12">
        <v>26432</v>
      </c>
      <c r="D48" s="12">
        <v>14880</v>
      </c>
      <c r="E48" s="12">
        <v>15260</v>
      </c>
      <c r="F48" s="37">
        <f t="shared" si="2"/>
        <v>102.55376344086022</v>
      </c>
      <c r="G48" s="78">
        <f t="shared" si="3"/>
        <v>59</v>
      </c>
    </row>
    <row r="49" spans="1:7" ht="12.75">
      <c r="A49" s="10" t="s">
        <v>44</v>
      </c>
      <c r="B49" s="12">
        <v>107269</v>
      </c>
      <c r="C49" s="12">
        <v>80064</v>
      </c>
      <c r="D49" s="12">
        <v>107112</v>
      </c>
      <c r="E49" s="12">
        <v>105892</v>
      </c>
      <c r="F49" s="37">
        <f t="shared" si="2"/>
        <v>98.86100530286056</v>
      </c>
      <c r="G49" s="11">
        <f t="shared" si="3"/>
        <v>98.7</v>
      </c>
    </row>
    <row r="50" spans="1:7" ht="12.75">
      <c r="A50" s="10" t="s">
        <v>45</v>
      </c>
      <c r="B50" s="12">
        <v>91354</v>
      </c>
      <c r="C50" s="12">
        <v>75538</v>
      </c>
      <c r="D50" s="12">
        <v>102403</v>
      </c>
      <c r="E50" s="12">
        <v>101940</v>
      </c>
      <c r="F50" s="37">
        <f t="shared" si="2"/>
        <v>99.54786480864819</v>
      </c>
      <c r="G50" s="11">
        <f t="shared" si="3"/>
        <v>111.6</v>
      </c>
    </row>
    <row r="51" spans="1:7" ht="12.75">
      <c r="A51" s="10" t="s">
        <v>46</v>
      </c>
      <c r="B51" s="12">
        <v>12472</v>
      </c>
      <c r="C51" s="12">
        <v>137</v>
      </c>
      <c r="D51" s="12">
        <v>550</v>
      </c>
      <c r="E51" s="12">
        <v>472</v>
      </c>
      <c r="F51" s="37">
        <f t="shared" si="2"/>
        <v>85.81818181818181</v>
      </c>
      <c r="G51" s="11">
        <f t="shared" si="3"/>
        <v>3.8</v>
      </c>
    </row>
    <row r="52" spans="1:7" ht="12.75">
      <c r="A52" s="10" t="s">
        <v>47</v>
      </c>
      <c r="B52" s="12">
        <v>2263</v>
      </c>
      <c r="C52" s="12">
        <v>3164</v>
      </c>
      <c r="D52" s="12">
        <v>2921</v>
      </c>
      <c r="E52" s="12">
        <v>2210</v>
      </c>
      <c r="F52" s="37">
        <f t="shared" si="2"/>
        <v>75.65902088325916</v>
      </c>
      <c r="G52" s="11">
        <f t="shared" si="3"/>
        <v>97.7</v>
      </c>
    </row>
    <row r="53" spans="1:7" ht="13.5" thickBot="1">
      <c r="A53" s="63" t="s">
        <v>48</v>
      </c>
      <c r="B53" s="64">
        <v>212871</v>
      </c>
      <c r="C53" s="64">
        <v>24675</v>
      </c>
      <c r="D53" s="64">
        <v>21201</v>
      </c>
      <c r="E53" s="64">
        <f>29734+213298</f>
        <v>243032</v>
      </c>
      <c r="F53" s="65">
        <f t="shared" si="2"/>
        <v>1146.3232866374228</v>
      </c>
      <c r="G53" s="88">
        <f t="shared" si="3"/>
        <v>114.2</v>
      </c>
    </row>
    <row r="54" spans="1:7" ht="12.75">
      <c r="A54" s="10" t="s">
        <v>49</v>
      </c>
      <c r="B54" s="12">
        <v>2045</v>
      </c>
      <c r="C54" s="12">
        <v>2335</v>
      </c>
      <c r="D54" s="12">
        <v>2278</v>
      </c>
      <c r="E54" s="12">
        <v>2052</v>
      </c>
      <c r="F54" s="37">
        <f t="shared" si="2"/>
        <v>90.07901668129938</v>
      </c>
      <c r="G54" s="11">
        <f t="shared" si="3"/>
        <v>100.3</v>
      </c>
    </row>
    <row r="55" spans="1:7" ht="12.75">
      <c r="A55" s="107" t="s">
        <v>50</v>
      </c>
      <c r="B55" s="108">
        <f>B38/B54/12*1000</f>
        <v>22894.621026894867</v>
      </c>
      <c r="C55" s="108">
        <f>C38/C54/12*1000</f>
        <v>22965.09635974304</v>
      </c>
      <c r="D55" s="108">
        <f>D38/D54/12*1000</f>
        <v>22965.137547556336</v>
      </c>
      <c r="E55" s="12">
        <f>E38/E54/12*1000</f>
        <v>24020.71150097466</v>
      </c>
      <c r="F55" s="37">
        <f t="shared" si="2"/>
        <v>104.59641903399199</v>
      </c>
      <c r="G55" s="11">
        <f t="shared" si="3"/>
        <v>104.9</v>
      </c>
    </row>
    <row r="56" spans="1:7" ht="13.5" thickBot="1">
      <c r="A56" s="6" t="s">
        <v>51</v>
      </c>
      <c r="B56" s="13">
        <f>B43/B54*1000</f>
        <v>344869.92665036675</v>
      </c>
      <c r="C56" s="13">
        <f>C43/C54*1000</f>
        <v>265463.8115631691</v>
      </c>
      <c r="D56" s="13">
        <f>D43/D54*1000</f>
        <v>211762.94995610183</v>
      </c>
      <c r="E56" s="13">
        <f>E43/E54*1000</f>
        <v>391654.4834307993</v>
      </c>
      <c r="F56" s="27">
        <f t="shared" si="2"/>
        <v>184.94948408680023</v>
      </c>
      <c r="G56" s="89">
        <f t="shared" si="3"/>
        <v>113.6</v>
      </c>
    </row>
  </sheetData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 CE,Tučné"&amp;12&amp;UPříloha č. 3 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1997-07-15T08:14:08Z</dcterms:created>
  <cp:category/>
  <cp:version/>
  <cp:contentType/>
  <cp:contentStatus/>
</cp:coreProperties>
</file>