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0455" windowHeight="5580" activeTab="2"/>
  </bookViews>
  <sheets>
    <sheet name="bilance" sheetId="1" r:id="rId1"/>
    <sheet name="příjmy+výdaje SR leden-aktuální" sheetId="2" r:id="rId2"/>
    <sheet name="DP meziroční srovnání" sheetId="3" r:id="rId3"/>
    <sheet name="srovnání SR2018 a skut2017" sheetId="4" state="hidden" r:id="rId4"/>
  </sheets>
  <externalReferences>
    <externalReference r:id="rId7"/>
    <externalReference r:id="rId8"/>
  </externalReferences>
  <definedNames>
    <definedName name="BExMK32MS60N1MR1NIKMES6ZI445" localSheetId="1" hidden="1">'[1]Table_PPK'!#REF!</definedName>
    <definedName name="BExMK32MS60N1MR1NIKMES6ZI445" localSheetId="3" hidden="1">'[1]Table_PPK'!#REF!</definedName>
    <definedName name="BExMK32MS60N1MR1NIKMES6ZI445" hidden="1">'[1]Table_PPK'!#REF!</definedName>
    <definedName name="Kapitoly">#REF!</definedName>
    <definedName name="min_obdobi">#REF!</definedName>
    <definedName name="obdobi" localSheetId="2">#REF!</definedName>
    <definedName name="obdobi">#REF!</definedName>
    <definedName name="_xlnm.Print_Area" localSheetId="2">'DP meziroční srovnání'!$B$1:$O$34</definedName>
    <definedName name="_xlnm.Print_Area" localSheetId="1">'příjmy+výdaje SR leden-aktuální'!$B$2:$L$89</definedName>
    <definedName name="_xlnm.Print_Area" localSheetId="3">'srovnání SR2018 a skut2017'!$B$2:$I$100</definedName>
    <definedName name="PocetSloupcu">'[1]Table_VYD'!$D$8</definedName>
    <definedName name="SAPBEXhrIndnt" hidden="1">"Wide"</definedName>
    <definedName name="SAPsysID" hidden="1">"708C5W7SBKP804JT78WJ0JNKI"</definedName>
    <definedName name="SAPwbID" hidden="1">"ARS"</definedName>
    <definedName name="SloucPodminek">'[1]Table_VYD'!$D$11</definedName>
  </definedNames>
  <calcPr fullCalcOnLoad="1"/>
</workbook>
</file>

<file path=xl/comments2.xml><?xml version="1.0" encoding="utf-8"?>
<comments xmlns="http://schemas.openxmlformats.org/spreadsheetml/2006/main">
  <authors>
    <author>Pavlíček Jan Ing.</author>
  </authors>
  <commentList>
    <comment ref="C36" authorId="0">
      <text>
        <r>
          <rPr>
            <b/>
            <sz val="9"/>
            <rFont val="Tahoma"/>
            <family val="2"/>
          </rPr>
          <t>Pavlíček Jan Ing.:</t>
        </r>
        <r>
          <rPr>
            <sz val="9"/>
            <rFont val="Tahoma"/>
            <family val="2"/>
          </rPr>
          <t xml:space="preserve">
asi vypočíst podle aktuálních tabulek pro Polacha</t>
        </r>
      </text>
    </comment>
  </commentList>
</comments>
</file>

<file path=xl/comments4.xml><?xml version="1.0" encoding="utf-8"?>
<comments xmlns="http://schemas.openxmlformats.org/spreadsheetml/2006/main">
  <authors>
    <author>Pavlíček Jan Ing.</author>
  </authors>
  <commentList>
    <comment ref="D6" authorId="0">
      <text>
        <r>
          <rPr>
            <b/>
            <sz val="9"/>
            <rFont val="Tahoma"/>
            <family val="2"/>
          </rPr>
          <t>Pavlíček Jan Ing.:</t>
        </r>
        <r>
          <rPr>
            <sz val="9"/>
            <rFont val="Tahoma"/>
            <family val="2"/>
          </rPr>
          <t xml:space="preserve">
z prosincové info</t>
        </r>
      </text>
    </comment>
    <comment ref="D57" authorId="0">
      <text>
        <r>
          <rPr>
            <b/>
            <sz val="9"/>
            <rFont val="Tahoma"/>
            <family val="2"/>
          </rPr>
          <t>Pavlíček Jan Ing.:</t>
        </r>
        <r>
          <rPr>
            <sz val="9"/>
            <rFont val="Tahoma"/>
            <family val="2"/>
          </rPr>
          <t xml:space="preserve">
z prosincové info</t>
        </r>
      </text>
    </comment>
  </commentList>
</comments>
</file>

<file path=xl/sharedStrings.xml><?xml version="1.0" encoding="utf-8"?>
<sst xmlns="http://schemas.openxmlformats.org/spreadsheetml/2006/main" count="332" uniqueCount="206">
  <si>
    <t>Rozpočet</t>
  </si>
  <si>
    <t>Skutečnost</t>
  </si>
  <si>
    <t>%</t>
  </si>
  <si>
    <t>po změnách</t>
  </si>
  <si>
    <t>rozdíl</t>
  </si>
  <si>
    <t>plnění</t>
  </si>
  <si>
    <t>Příjmy celkem</t>
  </si>
  <si>
    <t xml:space="preserve"> v tom:</t>
  </si>
  <si>
    <t xml:space="preserve"> Daňové příjmy celkem</t>
  </si>
  <si>
    <t xml:space="preserve">  Daňové příjmy (bez pojistného SZ)</t>
  </si>
  <si>
    <t xml:space="preserve">  v tom:</t>
  </si>
  <si>
    <t xml:space="preserve">   DPH</t>
  </si>
  <si>
    <t xml:space="preserve">   Spotřební daně (vč. tzv. energetických daní)</t>
  </si>
  <si>
    <t>z toho: Spotřební daň z minerálních olejů</t>
  </si>
  <si>
    <t xml:space="preserve"> Spotřební daň z tabákových výrobků</t>
  </si>
  <si>
    <t xml:space="preserve"> Odvod z elektřiny ze slunečního záření</t>
  </si>
  <si>
    <t xml:space="preserve">   Daně z příjmů PO</t>
  </si>
  <si>
    <t xml:space="preserve">   Daně z příjmů FO</t>
  </si>
  <si>
    <t xml:space="preserve">   v tom: z kapitálových výnosů</t>
  </si>
  <si>
    <t xml:space="preserve">   ze závislé činnosti</t>
  </si>
  <si>
    <t xml:space="preserve">   z přiznání</t>
  </si>
  <si>
    <t xml:space="preserve">   Správní poplatky</t>
  </si>
  <si>
    <t xml:space="preserve">   Majetkové daně</t>
  </si>
  <si>
    <t xml:space="preserve">   v tom: Daň dědická</t>
  </si>
  <si>
    <t xml:space="preserve">   Daň darovací</t>
  </si>
  <si>
    <t xml:space="preserve">   Odvod za odnětí půdy ze zeměděl. půdního fondu</t>
  </si>
  <si>
    <t xml:space="preserve">  Pojistné na SZ</t>
  </si>
  <si>
    <t xml:space="preserve">   z toho: Na důchody</t>
  </si>
  <si>
    <t xml:space="preserve"> Nedaňové a kapitálové příjmy a přijaté transfery</t>
  </si>
  <si>
    <t>Kapitoly (mimo kapitol OSFA, SD a VPS)</t>
  </si>
  <si>
    <t xml:space="preserve"> Přijaté sankční platby</t>
  </si>
  <si>
    <t xml:space="preserve"> Soudní poplatky</t>
  </si>
  <si>
    <t xml:space="preserve"> Dobrovolné pojistné</t>
  </si>
  <si>
    <t>Kapitola Operace SFA</t>
  </si>
  <si>
    <t>Kapitola Státní dluh</t>
  </si>
  <si>
    <t>Kapitola VPS</t>
  </si>
  <si>
    <t>z toho: Výnosy z finančního majetku</t>
  </si>
  <si>
    <t xml:space="preserve"> Splátky půjček ze zahraničí</t>
  </si>
  <si>
    <t xml:space="preserve"> Výdaje celkem</t>
  </si>
  <si>
    <t xml:space="preserve">  Běžné výdaje</t>
  </si>
  <si>
    <t xml:space="preserve">Výdaje na platy, ost.platby za proved.práci a pojistné </t>
  </si>
  <si>
    <t>Neinvestiční nákupy a související výdaje</t>
  </si>
  <si>
    <t xml:space="preserve"> Výdaje na realizaci záruk</t>
  </si>
  <si>
    <t>Neinvestiční transfery podnikatelským subjektům</t>
  </si>
  <si>
    <t>Neinvestiční transfery neziskovým a pod.organizacím</t>
  </si>
  <si>
    <t>Neinvestiční transfery státním fondům</t>
  </si>
  <si>
    <t>z toho: Neinvestiční transfery SZIF</t>
  </si>
  <si>
    <t>Neinv. transfery veřejným rozpočtům územní úrovně</t>
  </si>
  <si>
    <t>Neinv. transfery příspěvkovým a pod. organizacím</t>
  </si>
  <si>
    <t>Sociální dávky</t>
  </si>
  <si>
    <t>v tom: Důchody</t>
  </si>
  <si>
    <t>Prostředky na podpory v nezaměstnanosti</t>
  </si>
  <si>
    <t>Ostatní soc.dávky</t>
  </si>
  <si>
    <t>Státní soc.podpora</t>
  </si>
  <si>
    <t>Stavební spoření</t>
  </si>
  <si>
    <t>Státní příspěvek na důchodové připojištění</t>
  </si>
  <si>
    <t>Odvody vlastních zdrojů ES do rozpočtu EU</t>
  </si>
  <si>
    <t xml:space="preserve">   Kapitálové výdaje</t>
  </si>
  <si>
    <t xml:space="preserve">v tom: </t>
  </si>
  <si>
    <t xml:space="preserve"> Investiční nákupy a související výdaje</t>
  </si>
  <si>
    <t xml:space="preserve"> Investiční transfery podnikatelským subjektům</t>
  </si>
  <si>
    <t xml:space="preserve"> Investiční transfery státním fondům</t>
  </si>
  <si>
    <t xml:space="preserve"> z toho: Investiční transfery SFDI</t>
  </si>
  <si>
    <t xml:space="preserve"> Investiční transfery veřej. rozpočtům územní úrovně</t>
  </si>
  <si>
    <t xml:space="preserve"> Investiční transfery příspěvkovým a pod.organizacím</t>
  </si>
  <si>
    <t xml:space="preserve"> Saldo hospodaření SR </t>
  </si>
  <si>
    <t>Schválený</t>
  </si>
  <si>
    <t>rozpočet</t>
  </si>
  <si>
    <t xml:space="preserve">Schválený </t>
  </si>
  <si>
    <t>x</t>
  </si>
  <si>
    <t>Tabulky pro měsíční informaci</t>
  </si>
  <si>
    <t>z toho: Úroky a ost.finanční výdaje kap. Státní dluh *)</t>
  </si>
  <si>
    <t>Ukazatel</t>
  </si>
  <si>
    <t xml:space="preserve"> PŘÍJMY  CELKEM</t>
  </si>
  <si>
    <t xml:space="preserve"> VÝDAJE  CELKEM</t>
  </si>
  <si>
    <t xml:space="preserve"> SALDO </t>
  </si>
  <si>
    <t xml:space="preserve">Skutečnost </t>
  </si>
  <si>
    <t>index</t>
  </si>
  <si>
    <t>v mld. Kč</t>
  </si>
  <si>
    <t xml:space="preserve">Index </t>
  </si>
  <si>
    <t>3</t>
  </si>
  <si>
    <t>4</t>
  </si>
  <si>
    <t>5</t>
  </si>
  <si>
    <t>6 = 5 / 4</t>
  </si>
  <si>
    <t>7 = 5 / 1</t>
  </si>
  <si>
    <t>8 = 5 -1</t>
  </si>
  <si>
    <t>sk.</t>
  </si>
  <si>
    <t>schválený</t>
  </si>
  <si>
    <t>5-2</t>
  </si>
  <si>
    <t>8-5</t>
  </si>
  <si>
    <t>5:2</t>
  </si>
  <si>
    <t>8:5</t>
  </si>
  <si>
    <t>leden-květen</t>
  </si>
  <si>
    <t>v tom:</t>
  </si>
  <si>
    <t>8 = 5 - 1</t>
  </si>
  <si>
    <t xml:space="preserve">   Poplatky za uložení odpadů </t>
  </si>
  <si>
    <t>**) dopočet do celku</t>
  </si>
  <si>
    <t xml:space="preserve"> Ostatní kapitálové výdaje **)</t>
  </si>
  <si>
    <t>Ostatní běžné výdaje **)</t>
  </si>
  <si>
    <t>Neinv. transfery fondům soc. a veřejného zdrav.poj.</t>
  </si>
  <si>
    <t xml:space="preserve">   Daň z nabytí nemovitých věcí</t>
  </si>
  <si>
    <t>****) údaj skutečnosti za uvedené roky odpovídá stavu inkasa za minulý měsíc (od roku 2012 nemá MF možnost sledovat každodenní pohyb inkasa z dálničních poplatků)</t>
  </si>
  <si>
    <t>***) dopočet do celku</t>
  </si>
  <si>
    <t>Platy a podobné a související výdaje</t>
  </si>
  <si>
    <t>**) pouze položka rozpočtové skladby 5410 "Sociální dávky" (tj. bez souvisejících výdajů, které jsou z hlediska závazných ukazatelů také sociálními dávkami)</t>
  </si>
  <si>
    <t>Ostatní běžné výdaje ***)</t>
  </si>
  <si>
    <t>Meziroční srovnání celostátních daňových příjmů (včetně pojistného na SZ a na VZP)</t>
  </si>
  <si>
    <t>meziroč.přírůstek</t>
  </si>
  <si>
    <t>meziroční index</t>
  </si>
  <si>
    <t>skutečnost</t>
  </si>
  <si>
    <t>skutečnost %</t>
  </si>
  <si>
    <t>Daňové příjmy (vč. poj.na SZ a poj. na VZP)</t>
  </si>
  <si>
    <t>Celkem r. 2016</t>
  </si>
  <si>
    <t>Odvody vlastních zdrojů EU do rozpočtu EU</t>
  </si>
  <si>
    <t xml:space="preserve"> Příjmy sdílené s EU</t>
  </si>
  <si>
    <t>.</t>
  </si>
  <si>
    <t xml:space="preserve">   Daň z hazardních her (vč. zrušených odvodů z loterií a VHP)</t>
  </si>
  <si>
    <t xml:space="preserve">   Ostatní daňové příjmy *)</t>
  </si>
  <si>
    <t>*) dopočet do celku</t>
  </si>
  <si>
    <t>Celkem r. 2017</t>
  </si>
  <si>
    <t>2017/2016</t>
  </si>
  <si>
    <t>Saldo bez EU/FM *)</t>
  </si>
  <si>
    <t xml:space="preserve">z toho: Příjmy z EU/FM </t>
  </si>
  <si>
    <t>*) skutečnost v roce 2017 obsahuje celé neinvestiční výdaje kapitoly SD (téměř ze 100 % jsou to úroky a ostatní finanční výdaje)</t>
  </si>
  <si>
    <t>2018/2017</t>
  </si>
  <si>
    <t>2018 - 2017</t>
  </si>
  <si>
    <t>*) v celost.daních v roce 2016 není zahrn.DPPO za obce a kraje (6,2 mld. Kč) a dále správní a místní poplatky obcím (7,7 mld. Kč), popl.za znečišť.ŽP (2,7 mld. Kč) a odvody z loterií také obcím (5,3 mld. Kč)-ve skut. je lze sledovat pouze v účetnictví</t>
  </si>
  <si>
    <t>**) v celost.daních v roce 2017 není zahrn.DPPO za obce a kraje (6,9 mld. Kč) a dále správní a místní poplatky obcím (7,9 mld. Kč), popl.za znečišť.ŽP (2,8 mld Kč) a daň z hazard.her také obcím (4,9 mld. Kč)-ve skut. je lze sledovat pouze v účetnictví</t>
  </si>
  <si>
    <t>***) v celost.daních v roce 2018 není zahrn.DPPO za obce a kraje (6,7 mld. Kč) a dále správní a místní poplatky obcím (8,1 mld. Kč), popl.za znečišť.ŽP (2,8 mld Kč) a daň z hazard.her také obcím (5,4 mld. Kč)-ve skut. je lze sledovat pouze v účetnictví</t>
  </si>
  <si>
    <t>Celkem r. 2018</t>
  </si>
  <si>
    <t>Skut.</t>
  </si>
  <si>
    <t>dle RIS</t>
  </si>
  <si>
    <t>3-2</t>
  </si>
  <si>
    <t>3-1</t>
  </si>
  <si>
    <t>3/2</t>
  </si>
  <si>
    <t>3/1</t>
  </si>
  <si>
    <t>2018-2017 sk.</t>
  </si>
  <si>
    <t>2018-2017 SR</t>
  </si>
  <si>
    <t>2018/2017 sk.</t>
  </si>
  <si>
    <t>2018/2017 SR</t>
  </si>
  <si>
    <t>*) Saldo očištěné o prostředky na programy/projekty z rozpočtu EU a FM, které byly předfinancovány ze SR a následně jsou propláceny z rozpočtu EU a FM</t>
  </si>
  <si>
    <t>*) skutečnost v roce 2017 a 2018 obsahuje celé neinvestiční výdaje kapitoly SD (téměř ze 100 % jsou to úroky a ostatní finanční výdaje)</t>
  </si>
  <si>
    <t>*****) jde o výběr pojistného zdr. pojišťovnami. V souvislosti se zavedením nového způsobu přerozdělování dle PCG se jedná pouze o vybrané pojistné za období od 1.1. do 30.4. Pro srovnání v předchozích letech se jedná o výběr od 18.12. do 17.4. Nezahrnuje platbu za tzv. státní pojištěnce a nejedná se o příjem SR.</t>
  </si>
  <si>
    <t>k 31.5.*)</t>
  </si>
  <si>
    <t>k 31.5.**)</t>
  </si>
  <si>
    <t>k 31.5.***)</t>
  </si>
  <si>
    <t>Daňové příjmy celkem</t>
  </si>
  <si>
    <t>Daňové příjmy (bez pojistného SZ)</t>
  </si>
  <si>
    <t>DPH</t>
  </si>
  <si>
    <t>Spotřební daně (vč. tzv. energetických daní) - z toho:</t>
  </si>
  <si>
    <t>- Spotřební daň z minerálních olejů</t>
  </si>
  <si>
    <t>- Spotřební daň z tabákových výrobků</t>
  </si>
  <si>
    <t>- Odvod z elektřiny ze slunečního záření</t>
  </si>
  <si>
    <t>Daně z příjmů PO</t>
  </si>
  <si>
    <t>Daně z příjmů FO - v tom:</t>
  </si>
  <si>
    <t>- vybíraná srážkou</t>
  </si>
  <si>
    <t>- placená plátci</t>
  </si>
  <si>
    <t>- placená poplatníky</t>
  </si>
  <si>
    <t>Majetkové daně - v tom:</t>
  </si>
  <si>
    <t>- Daň dědická</t>
  </si>
  <si>
    <t>- Daň darovací</t>
  </si>
  <si>
    <t>- Daň z nabytí nemovitých věcí (vč. daně z převodu nem.)</t>
  </si>
  <si>
    <t xml:space="preserve">Poplatky za uložení odpadů </t>
  </si>
  <si>
    <t>Odvod za odnětí půdy ze zeměděl. půdního fondu</t>
  </si>
  <si>
    <t>Daň z hazardních her (vč. zrušených odvodů z loterií a VHP)</t>
  </si>
  <si>
    <t>Ostatní daňové příjmy *)</t>
  </si>
  <si>
    <t>Pojistné na SZ - z toho:</t>
  </si>
  <si>
    <t>- na důchody</t>
  </si>
  <si>
    <t>Nedaňové a kapitálové příjmy a přijaté transfery</t>
  </si>
  <si>
    <t>Kapitoly (mimo kapitol OSFA, SD a VPS) - z toho:</t>
  </si>
  <si>
    <t>- Příjmy z EU/FM</t>
  </si>
  <si>
    <t>- Soudní poplatky</t>
  </si>
  <si>
    <t>- Příjmy sdílené s EU</t>
  </si>
  <si>
    <t>Výdaje celkem</t>
  </si>
  <si>
    <t>Běžné výdaje</t>
  </si>
  <si>
    <t>Neinvestiční nákupy a související výdaje - z toho:</t>
  </si>
  <si>
    <t>- Úroky a ost.finanční výdaje kap. Státní dluh *)</t>
  </si>
  <si>
    <t>- Výdaje na realizaci záruk</t>
  </si>
  <si>
    <t>Neinvestiční transfery státním fondům - z toho:</t>
  </si>
  <si>
    <t>- Neinvestiční transfery SZIF</t>
  </si>
  <si>
    <t>Sociální dávky **) - v tom:</t>
  </si>
  <si>
    <t>- Důchody</t>
  </si>
  <si>
    <t>- Prostředky na podpory v nezaměstnanosti</t>
  </si>
  <si>
    <t>- Ostatní soc.dávky</t>
  </si>
  <si>
    <t>- Státní soc.podpora</t>
  </si>
  <si>
    <t>Kapitálové výdaje</t>
  </si>
  <si>
    <t>Investiční nákupy a související výdaje</t>
  </si>
  <si>
    <t>Investiční transfery podnikatelským subjektům</t>
  </si>
  <si>
    <t>Investiční transfery státním fondům - z toho:</t>
  </si>
  <si>
    <t>- Investiční transfery SFDI</t>
  </si>
  <si>
    <t>Investiční transfery veřej. rozpočtům územní úrovně</t>
  </si>
  <si>
    <t>Investiční transfery příspěvkovým a pod.organizacím</t>
  </si>
  <si>
    <t>Ostatní kapitálové výdaje ***)</t>
  </si>
  <si>
    <t xml:space="preserve">Saldo hospodaření SR </t>
  </si>
  <si>
    <t xml:space="preserve">- Daňové příjmy </t>
  </si>
  <si>
    <t>- DPH</t>
  </si>
  <si>
    <t>- spotřební daně (vč. energ. daní)</t>
  </si>
  <si>
    <t>- daně z příjmů PO</t>
  </si>
  <si>
    <t>- daně z příjmů FO</t>
  </si>
  <si>
    <t>- silniční daň</t>
  </si>
  <si>
    <t>- daň z nemovitých věcí</t>
  </si>
  <si>
    <t>- majetkové daně</t>
  </si>
  <si>
    <t>- dálniční poplatek ****)</t>
  </si>
  <si>
    <t>- ostatní daně a poplatky</t>
  </si>
  <si>
    <t>- Pojistné na SZ</t>
  </si>
  <si>
    <t>- Pojistné na veřej. zdrav. pojištění *****)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</si>
</sst>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"/>
    <numFmt numFmtId="165" formatCode="#,###,,;\-#,###,,;0"/>
    <numFmt numFmtId="166" formatCode="0.0"/>
    <numFmt numFmtId="167" formatCode="#,##0.0"/>
    <numFmt numFmtId="168" formatCode="0.0&quot; &quot;"/>
    <numFmt numFmtId="169" formatCode="#,##0.000000000"/>
    <numFmt numFmtId="170" formatCode="0.00000000000"/>
    <numFmt numFmtId="171" formatCode="#,##0.00&quot; &quot;;\-#,##0.00&quot; &quot;;&quot; &quot;;&quot; &quot;\ "/>
    <numFmt numFmtId="172" formatCode="#,##0.00_ ;\-#,##0.00\ "/>
    <numFmt numFmtId="173" formatCode="#,##0.00000000000"/>
    <numFmt numFmtId="174" formatCode="_-* #,##0.00\ _K_?_-;\-* #,##0.00\ _K_?_-;_-* &quot;-&quot;??\ _K_?_-;_-@_-"/>
    <numFmt numFmtId="175" formatCode="_-* #,##0\ _K_?_-;\-* #,##0\ _K_?_-;_-* &quot;-&quot;\ _K_?_-;_-@_-"/>
    <numFmt numFmtId="176" formatCode="#,##0.00\ &quot;K?&quot;;[Red]\-#,##0.00\ &quot;K?&quot;"/>
    <numFmt numFmtId="177" formatCode="_-* #,##0.00\ &quot;K?&quot;_-;\-* #,##0.00\ &quot;K?&quot;_-;_-* &quot;-&quot;??\ &quot;K?&quot;_-;_-@_-"/>
    <numFmt numFmtId="178" formatCode="_-* #,##0\ &quot;K?&quot;_-;\-* #,##0\ &quot;K?&quot;_-;_-* &quot;-&quot;\ &quot;K?&quot;_-;_-@_-"/>
  </numFmts>
  <fonts count="72">
    <font>
      <sz val="10"/>
      <color indexed="8"/>
      <name val="Arial"/>
      <family val="2"/>
    </font>
    <font>
      <sz val="10"/>
      <name val="Arial CE"/>
      <family val="0"/>
    </font>
    <font>
      <sz val="10"/>
      <name val="Times New Roman"/>
      <family val="1"/>
    </font>
    <font>
      <b/>
      <sz val="14"/>
      <name val="Arial CE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E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sz val="10"/>
      <name val="Times New Roman CE"/>
      <family val="1"/>
    </font>
    <font>
      <b/>
      <sz val="10"/>
      <name val="Arial CE"/>
      <family val="0"/>
    </font>
    <font>
      <i/>
      <sz val="10"/>
      <name val="Times New Roman CE"/>
      <family val="1"/>
    </font>
    <font>
      <i/>
      <sz val="9"/>
      <name val="Times New Roman CE"/>
      <family val="0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"/>
      <family val="2"/>
    </font>
    <font>
      <u val="single"/>
      <sz val="10"/>
      <color indexed="39"/>
      <name val="Arial"/>
      <family val="2"/>
    </font>
    <font>
      <sz val="10"/>
      <color indexed="36"/>
      <name val="Arial"/>
      <family val="2"/>
    </font>
    <font>
      <sz val="10"/>
      <color indexed="37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sz val="10"/>
      <color indexed="21"/>
      <name val="Arial"/>
      <family val="2"/>
    </font>
    <font>
      <sz val="10"/>
      <color indexed="14"/>
      <name val="Arial"/>
      <family val="2"/>
    </font>
    <font>
      <b/>
      <sz val="10"/>
      <color indexed="17"/>
      <name val="Arial"/>
      <family val="2"/>
    </font>
    <font>
      <i/>
      <sz val="10"/>
      <color indexed="18"/>
      <name val="Arial"/>
      <family val="2"/>
    </font>
    <font>
      <b/>
      <sz val="14"/>
      <name val="Times New Roman CE"/>
      <family val="0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.5"/>
      <name val="Times New Roman CE"/>
      <family val="1"/>
    </font>
    <font>
      <b/>
      <sz val="10.5"/>
      <name val="Times New Roman CE"/>
      <family val="1"/>
    </font>
    <font>
      <b/>
      <u val="single"/>
      <sz val="10"/>
      <name val="Times New Roman"/>
      <family val="1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4"/>
        <bgColor indexed="64"/>
      </patternFill>
    </fill>
    <fill>
      <patternFill patternType="solid">
        <fgColor theme="2" tint="-0.24990999698638916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8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dotted">
        <color indexed="19"/>
      </top>
      <bottom style="dotted">
        <color indexed="19"/>
      </bottom>
    </border>
    <border>
      <left style="thin"/>
      <right style="thin"/>
      <top style="dotted">
        <color theme="2" tint="-0.49994000792503357"/>
      </top>
      <bottom style="dotted">
        <color theme="2" tint="-0.49994000792503357"/>
      </bottom>
    </border>
    <border>
      <left style="thin"/>
      <right style="thin"/>
      <top style="thin"/>
      <bottom style="thin"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58" fillId="12" borderId="0" applyNumberFormat="0" applyBorder="0" applyAlignment="0" applyProtection="0"/>
    <xf numFmtId="0" fontId="58" fillId="3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8" borderId="0" applyNumberFormat="0" applyBorder="0" applyAlignment="0" applyProtection="0"/>
    <xf numFmtId="0" fontId="13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3" borderId="0" applyNumberFormat="0" applyBorder="0" applyAlignment="0" applyProtection="0"/>
    <xf numFmtId="0" fontId="13" fillId="16" borderId="0" applyNumberFormat="0" applyBorder="0" applyAlignment="0" applyProtection="0"/>
    <xf numFmtId="0" fontId="12" fillId="2" borderId="0" applyNumberFormat="0" applyBorder="0" applyAlignment="0" applyProtection="0"/>
    <xf numFmtId="0" fontId="12" fillId="17" borderId="0" applyNumberFormat="0" applyBorder="0" applyAlignment="0" applyProtection="0"/>
    <xf numFmtId="0" fontId="13" fillId="4" borderId="0" applyNumberFormat="0" applyBorder="0" applyAlignment="0" applyProtection="0"/>
    <xf numFmtId="0" fontId="13" fillId="18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3" fillId="3" borderId="0" applyNumberFormat="0" applyBorder="0" applyAlignment="0" applyProtection="0"/>
    <xf numFmtId="0" fontId="13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22" borderId="0" applyNumberFormat="0" applyBorder="0" applyAlignment="0" applyProtection="0"/>
    <xf numFmtId="0" fontId="42" fillId="16" borderId="0" applyNumberFormat="0" applyBorder="0" applyAlignment="0" applyProtection="0"/>
    <xf numFmtId="0" fontId="43" fillId="23" borderId="1" applyNumberFormat="0" applyAlignment="0" applyProtection="0"/>
    <xf numFmtId="0" fontId="59" fillId="0" borderId="2" applyNumberFormat="0" applyFill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9" fillId="18" borderId="6" applyNumberFormat="0" applyAlignment="0" applyProtection="0"/>
    <xf numFmtId="0" fontId="33" fillId="28" borderId="0" applyNumberFormat="0" applyBorder="0" applyAlignment="0" applyProtection="0"/>
    <xf numFmtId="0" fontId="50" fillId="7" borderId="1" applyNumberFormat="0" applyAlignment="0" applyProtection="0"/>
    <xf numFmtId="0" fontId="60" fillId="3" borderId="7" applyNumberFormat="0" applyAlignment="0" applyProtection="0"/>
    <xf numFmtId="0" fontId="51" fillId="0" borderId="8" applyNumberFormat="0" applyFill="0" applyAlignment="0" applyProtection="0"/>
    <xf numFmtId="176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4" applyNumberFormat="0" applyFill="0" applyAlignment="0" applyProtection="0"/>
    <xf numFmtId="0" fontId="68" fillId="0" borderId="10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52" fillId="7" borderId="0" applyNumberFormat="0" applyBorder="0" applyAlignment="0" applyProtection="0"/>
    <xf numFmtId="0" fontId="34" fillId="1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8" fillId="0" borderId="0">
      <alignment/>
      <protection/>
    </xf>
    <xf numFmtId="0" fontId="18" fillId="21" borderId="11" applyNumberFormat="0" applyFont="0" applyAlignment="0" applyProtection="0"/>
    <xf numFmtId="0" fontId="53" fillId="23" borderId="12" applyNumberFormat="0" applyAlignment="0" applyProtection="0"/>
    <xf numFmtId="0" fontId="35" fillId="0" borderId="0" applyNumberFormat="0" applyFill="0" applyBorder="0" applyAlignment="0" applyProtection="0"/>
    <xf numFmtId="0" fontId="0" fillId="21" borderId="13" applyNumberFormat="0" applyFont="0" applyAlignment="0" applyProtection="0"/>
    <xf numFmtId="9" fontId="0" fillId="0" borderId="0" applyFont="0" applyFill="0" applyBorder="0" applyAlignment="0" applyProtection="0"/>
    <xf numFmtId="0" fontId="36" fillId="0" borderId="14" applyNumberFormat="0" applyFill="0" applyAlignment="0" applyProtection="0"/>
    <xf numFmtId="4" fontId="15" fillId="29" borderId="15" applyNumberFormat="0" applyProtection="0">
      <alignment vertical="center"/>
    </xf>
    <xf numFmtId="4" fontId="19" fillId="29" borderId="15" applyNumberFormat="0" applyProtection="0">
      <alignment vertical="center"/>
    </xf>
    <xf numFmtId="4" fontId="19" fillId="29" borderId="15" applyNumberFormat="0" applyProtection="0">
      <alignment vertical="center"/>
    </xf>
    <xf numFmtId="4" fontId="19" fillId="29" borderId="15" applyNumberFormat="0" applyProtection="0">
      <alignment vertical="center"/>
    </xf>
    <xf numFmtId="4" fontId="16" fillId="29" borderId="15" applyNumberFormat="0" applyProtection="0">
      <alignment vertical="center"/>
    </xf>
    <xf numFmtId="4" fontId="19" fillId="29" borderId="15" applyNumberFormat="0" applyProtection="0">
      <alignment vertical="center"/>
    </xf>
    <xf numFmtId="4" fontId="19" fillId="29" borderId="15" applyNumberFormat="0" applyProtection="0">
      <alignment vertical="center"/>
    </xf>
    <xf numFmtId="4" fontId="15" fillId="29" borderId="15" applyNumberFormat="0" applyProtection="0">
      <alignment horizontal="left" vertical="center" indent="1"/>
    </xf>
    <xf numFmtId="4" fontId="19" fillId="29" borderId="15" applyNumberFormat="0" applyProtection="0">
      <alignment horizontal="left" vertical="center" indent="1"/>
    </xf>
    <xf numFmtId="4" fontId="19" fillId="29" borderId="15" applyNumberFormat="0" applyProtection="0">
      <alignment horizontal="left" vertical="center" indent="1"/>
    </xf>
    <xf numFmtId="0" fontId="17" fillId="29" borderId="16" applyNumberFormat="0" applyProtection="0">
      <alignment horizontal="left" vertical="top" indent="1"/>
    </xf>
    <xf numFmtId="4" fontId="15" fillId="16" borderId="15" applyNumberFormat="0" applyProtection="0">
      <alignment horizontal="right" vertical="center"/>
    </xf>
    <xf numFmtId="4" fontId="15" fillId="30" borderId="15" applyNumberFormat="0" applyProtection="0">
      <alignment horizontal="right" vertical="center"/>
    </xf>
    <xf numFmtId="4" fontId="15" fillId="31" borderId="17" applyNumberFormat="0" applyProtection="0">
      <alignment horizontal="right" vertical="center"/>
    </xf>
    <xf numFmtId="4" fontId="15" fillId="13" borderId="15" applyNumberFormat="0" applyProtection="0">
      <alignment horizontal="right" vertical="center"/>
    </xf>
    <xf numFmtId="4" fontId="15" fillId="22" borderId="15" applyNumberFormat="0" applyProtection="0">
      <alignment horizontal="right" vertical="center"/>
    </xf>
    <xf numFmtId="4" fontId="15" fillId="32" borderId="15" applyNumberFormat="0" applyProtection="0">
      <alignment horizontal="right" vertical="center"/>
    </xf>
    <xf numFmtId="4" fontId="15" fillId="9" borderId="15" applyNumberFormat="0" applyProtection="0">
      <alignment horizontal="right" vertical="center"/>
    </xf>
    <xf numFmtId="4" fontId="15" fillId="4" borderId="15" applyNumberFormat="0" applyProtection="0">
      <alignment horizontal="right" vertical="center"/>
    </xf>
    <xf numFmtId="4" fontId="15" fillId="17" borderId="15" applyNumberFormat="0" applyProtection="0">
      <alignment horizontal="right" vertical="center"/>
    </xf>
    <xf numFmtId="4" fontId="15" fillId="33" borderId="17" applyNumberFormat="0" applyProtection="0">
      <alignment horizontal="left" vertical="center" indent="1"/>
    </xf>
    <xf numFmtId="0" fontId="19" fillId="0" borderId="0">
      <alignment/>
      <protection/>
    </xf>
    <xf numFmtId="0" fontId="15" fillId="0" borderId="0">
      <alignment horizontal="left"/>
      <protection/>
    </xf>
    <xf numFmtId="0" fontId="31" fillId="12" borderId="0">
      <alignment/>
      <protection/>
    </xf>
    <xf numFmtId="4" fontId="18" fillId="11" borderId="17" applyNumberFormat="0" applyProtection="0">
      <alignment horizontal="left" vertical="center" indent="1"/>
    </xf>
    <xf numFmtId="4" fontId="18" fillId="11" borderId="17" applyNumberFormat="0" applyProtection="0">
      <alignment horizontal="left" vertical="center" indent="1"/>
    </xf>
    <xf numFmtId="4" fontId="15" fillId="34" borderId="15" applyNumberFormat="0" applyProtection="0">
      <alignment horizontal="right" vertical="center"/>
    </xf>
    <xf numFmtId="4" fontId="15" fillId="2" borderId="15" applyNumberFormat="0" applyProtection="0">
      <alignment horizontal="right" vertical="center"/>
    </xf>
    <xf numFmtId="4" fontId="15" fillId="2" borderId="15" applyNumberFormat="0" applyProtection="0">
      <alignment horizontal="right" vertical="center"/>
    </xf>
    <xf numFmtId="4" fontId="15" fillId="0" borderId="17" applyNumberFormat="0" applyProtection="0">
      <alignment horizontal="left" vertical="center" indent="1"/>
    </xf>
    <xf numFmtId="4" fontId="15" fillId="6" borderId="17" applyNumberFormat="0" applyProtection="0">
      <alignment horizontal="left" vertical="center" indent="1"/>
    </xf>
    <xf numFmtId="4" fontId="15" fillId="6" borderId="17" applyNumberFormat="0" applyProtection="0">
      <alignment horizontal="left" vertical="center" indent="1"/>
    </xf>
    <xf numFmtId="4" fontId="15" fillId="3" borderId="17" applyNumberFormat="0" applyProtection="0">
      <alignment horizontal="left" vertical="center" indent="1"/>
    </xf>
    <xf numFmtId="0" fontId="15" fillId="3" borderId="15" applyNumberFormat="0" applyProtection="0">
      <alignment horizontal="left" vertical="center" indent="1"/>
    </xf>
    <xf numFmtId="0" fontId="15" fillId="8" borderId="15" applyNumberFormat="0" applyProtection="0">
      <alignment horizontal="left" vertical="center" indent="1"/>
    </xf>
    <xf numFmtId="0" fontId="15" fillId="20" borderId="15" applyNumberFormat="0" applyProtection="0">
      <alignment horizontal="left" vertical="center" indent="1"/>
    </xf>
    <xf numFmtId="0" fontId="15" fillId="35" borderId="15" applyNumberFormat="0" applyProtection="0">
      <alignment horizontal="left" vertical="center" indent="1"/>
    </xf>
    <xf numFmtId="0" fontId="15" fillId="3" borderId="15" applyNumberFormat="0" applyProtection="0">
      <alignment horizontal="left" vertical="center" indent="1"/>
    </xf>
    <xf numFmtId="0" fontId="15" fillId="11" borderId="16" applyNumberFormat="0" applyProtection="0">
      <alignment horizontal="left" vertical="top" indent="1"/>
    </xf>
    <xf numFmtId="0" fontId="15" fillId="7" borderId="16" applyNumberFormat="0" applyProtection="0">
      <alignment horizontal="left" vertical="top" indent="1"/>
    </xf>
    <xf numFmtId="0" fontId="15" fillId="11" borderId="16" applyNumberFormat="0" applyProtection="0">
      <alignment horizontal="left" vertical="top" indent="1"/>
    </xf>
    <xf numFmtId="0" fontId="15" fillId="9" borderId="18" applyNumberFormat="0" applyProtection="0">
      <alignment horizontal="left" vertical="center" indent="1"/>
    </xf>
    <xf numFmtId="0" fontId="15" fillId="19" borderId="15" applyNumberFormat="0" applyProtection="0">
      <alignment horizontal="left" vertical="center" indent="1"/>
    </xf>
    <xf numFmtId="0" fontId="15" fillId="17" borderId="18" applyNumberFormat="0" applyProtection="0">
      <alignment horizontal="left" vertical="center" indent="1"/>
    </xf>
    <xf numFmtId="0" fontId="15" fillId="17" borderId="18" applyNumberFormat="0" applyProtection="0">
      <alignment horizontal="left" vertical="center" indent="1"/>
    </xf>
    <xf numFmtId="0" fontId="15" fillId="36" borderId="19" applyNumberFormat="0" applyProtection="0">
      <alignment horizontal="left" vertical="center" indent="1"/>
    </xf>
    <xf numFmtId="0" fontId="15" fillId="36" borderId="19" applyNumberFormat="0" applyProtection="0">
      <alignment horizontal="left" vertical="center" indent="1"/>
    </xf>
    <xf numFmtId="0" fontId="15" fillId="17" borderId="18" applyNumberFormat="0" applyProtection="0">
      <alignment horizontal="left" vertical="center" indent="1"/>
    </xf>
    <xf numFmtId="0" fontId="15" fillId="3" borderId="16" applyNumberFormat="0" applyProtection="0">
      <alignment horizontal="left" vertical="top" indent="1"/>
    </xf>
    <xf numFmtId="0" fontId="15" fillId="4" borderId="15" applyNumberFormat="0" applyProtection="0">
      <alignment horizontal="left" vertical="center" indent="1"/>
    </xf>
    <xf numFmtId="0" fontId="15" fillId="34" borderId="15" applyNumberFormat="0" applyProtection="0">
      <alignment horizontal="left" vertical="center" indent="1"/>
    </xf>
    <xf numFmtId="0" fontId="15" fillId="27" borderId="15" applyNumberFormat="0" applyProtection="0">
      <alignment horizontal="left" vertical="center" indent="1"/>
    </xf>
    <xf numFmtId="0" fontId="15" fillId="27" borderId="15" applyNumberFormat="0" applyProtection="0">
      <alignment horizontal="left" vertical="center" indent="1"/>
    </xf>
    <xf numFmtId="0" fontId="15" fillId="37" borderId="15" applyNumberFormat="0" applyProtection="0">
      <alignment horizontal="left" vertical="center" indent="1"/>
    </xf>
    <xf numFmtId="0" fontId="15" fillId="37" borderId="15" applyNumberFormat="0" applyProtection="0">
      <alignment horizontal="left" vertical="center" indent="1"/>
    </xf>
    <xf numFmtId="0" fontId="15" fillId="27" borderId="15" applyNumberFormat="0" applyProtection="0">
      <alignment horizontal="left" vertical="center" indent="1"/>
    </xf>
    <xf numFmtId="0" fontId="15" fillId="34" borderId="16" applyNumberFormat="0" applyProtection="0">
      <alignment horizontal="left" vertical="top" indent="1"/>
    </xf>
    <xf numFmtId="0" fontId="15" fillId="6" borderId="15" applyNumberFormat="0" applyProtection="0">
      <alignment horizontal="left" vertical="center" indent="1"/>
    </xf>
    <xf numFmtId="0" fontId="15" fillId="6" borderId="16" applyNumberFormat="0" applyProtection="0">
      <alignment horizontal="left" vertical="top" indent="1"/>
    </xf>
    <xf numFmtId="4" fontId="15" fillId="34" borderId="20" applyNumberFormat="0" applyProtection="0">
      <alignment horizontal="left" vertical="center" indent="1"/>
    </xf>
    <xf numFmtId="4" fontId="15" fillId="20" borderId="15" applyNumberFormat="0" applyProtection="0">
      <alignment horizontal="left" vertical="center" indent="1"/>
    </xf>
    <xf numFmtId="4" fontId="15" fillId="20" borderId="15" applyNumberFormat="0" applyProtection="0">
      <alignment horizontal="left" vertical="center" indent="1"/>
    </xf>
    <xf numFmtId="0" fontId="15" fillId="23" borderId="21" applyNumberFormat="0">
      <alignment/>
      <protection locked="0"/>
    </xf>
    <xf numFmtId="0" fontId="19" fillId="11" borderId="22" applyBorder="0">
      <alignment/>
      <protection/>
    </xf>
    <xf numFmtId="4" fontId="20" fillId="21" borderId="16" applyNumberFormat="0" applyProtection="0">
      <alignment vertical="center"/>
    </xf>
    <xf numFmtId="4" fontId="16" fillId="21" borderId="20" applyNumberFormat="0" applyProtection="0">
      <alignment vertical="center"/>
    </xf>
    <xf numFmtId="4" fontId="20" fillId="8" borderId="16" applyNumberFormat="0" applyProtection="0">
      <alignment horizontal="left" vertical="center" indent="1"/>
    </xf>
    <xf numFmtId="0" fontId="20" fillId="21" borderId="16" applyNumberFormat="0" applyProtection="0">
      <alignment horizontal="left" vertical="top" indent="1"/>
    </xf>
    <xf numFmtId="4" fontId="15" fillId="0" borderId="20" applyNumberFormat="0" applyProtection="0">
      <alignment horizontal="right" vertical="center"/>
    </xf>
    <xf numFmtId="4" fontId="15" fillId="0" borderId="15" applyNumberFormat="0" applyProtection="0">
      <alignment horizontal="right" vertical="center"/>
    </xf>
    <xf numFmtId="4" fontId="15" fillId="0" borderId="15" applyNumberFormat="0" applyProtection="0">
      <alignment horizontal="right" vertical="center"/>
    </xf>
    <xf numFmtId="4" fontId="15" fillId="0" borderId="15" applyNumberFormat="0" applyProtection="0">
      <alignment horizontal="right" vertical="center"/>
    </xf>
    <xf numFmtId="4" fontId="21" fillId="7" borderId="20" applyNumberFormat="0" applyProtection="0">
      <alignment horizontal="right" vertical="center"/>
    </xf>
    <xf numFmtId="4" fontId="19" fillId="0" borderId="15" applyNumberFormat="0" applyProtection="0">
      <alignment horizontal="right" vertical="center"/>
    </xf>
    <xf numFmtId="4" fontId="19" fillId="0" borderId="15" applyNumberFormat="0" applyProtection="0">
      <alignment horizontal="right" vertical="center"/>
    </xf>
    <xf numFmtId="4" fontId="15" fillId="34" borderId="20" applyNumberFormat="0" applyProtection="0">
      <alignment horizontal="left" vertical="center" indent="1"/>
    </xf>
    <xf numFmtId="4" fontId="15" fillId="20" borderId="15" applyNumberFormat="0" applyProtection="0">
      <alignment horizontal="left" vertical="center" indent="1"/>
    </xf>
    <xf numFmtId="4" fontId="15" fillId="20" borderId="15" applyNumberFormat="0" applyProtection="0">
      <alignment horizontal="left" vertical="center" indent="1"/>
    </xf>
    <xf numFmtId="0" fontId="20" fillId="3" borderId="16" applyNumberFormat="0" applyProtection="0">
      <alignment horizontal="left" vertical="top" indent="1"/>
    </xf>
    <xf numFmtId="4" fontId="22" fillId="38" borderId="17" applyNumberFormat="0" applyProtection="0">
      <alignment horizontal="left" vertical="center" indent="1"/>
    </xf>
    <xf numFmtId="0" fontId="15" fillId="39" borderId="20">
      <alignment/>
      <protection/>
    </xf>
    <xf numFmtId="4" fontId="23" fillId="23" borderId="15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23" applyNumberFormat="0" applyFill="0" applyAlignment="0" applyProtection="0"/>
    <xf numFmtId="0" fontId="70" fillId="7" borderId="15" applyNumberFormat="0" applyAlignment="0" applyProtection="0"/>
    <xf numFmtId="0" fontId="39" fillId="5" borderId="15" applyNumberFormat="0" applyAlignment="0" applyProtection="0"/>
    <xf numFmtId="0" fontId="71" fillId="5" borderId="24" applyNumberFormat="0" applyAlignment="0" applyProtection="0"/>
    <xf numFmtId="0" fontId="4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8" fillId="40" borderId="0" applyNumberFormat="0" applyBorder="0" applyAlignment="0" applyProtection="0"/>
    <xf numFmtId="0" fontId="58" fillId="41" borderId="0" applyNumberFormat="0" applyBorder="0" applyAlignment="0" applyProtection="0"/>
    <xf numFmtId="0" fontId="58" fillId="9" borderId="0" applyNumberFormat="0" applyBorder="0" applyAlignment="0" applyProtection="0"/>
    <xf numFmtId="0" fontId="58" fillId="42" borderId="0" applyNumberFormat="0" applyBorder="0" applyAlignment="0" applyProtection="0"/>
    <xf numFmtId="0" fontId="58" fillId="12" borderId="0" applyNumberFormat="0" applyBorder="0" applyAlignment="0" applyProtection="0"/>
    <xf numFmtId="0" fontId="58" fillId="32" borderId="0" applyNumberFormat="0" applyBorder="0" applyAlignment="0" applyProtection="0"/>
  </cellStyleXfs>
  <cellXfs count="429">
    <xf numFmtId="0" fontId="0" fillId="0" borderId="0" xfId="0" applyAlignment="1">
      <alignment/>
    </xf>
    <xf numFmtId="0" fontId="2" fillId="0" borderId="0" xfId="86" applyFont="1">
      <alignment/>
      <protection/>
    </xf>
    <xf numFmtId="0" fontId="2" fillId="0" borderId="0" xfId="86" applyFont="1" applyAlignment="1">
      <alignment horizontal="center"/>
      <protection/>
    </xf>
    <xf numFmtId="0" fontId="2" fillId="0" borderId="25" xfId="86" applyFont="1" applyFill="1" applyBorder="1" applyAlignment="1">
      <alignment horizontal="center"/>
      <protection/>
    </xf>
    <xf numFmtId="0" fontId="2" fillId="0" borderId="26" xfId="86" applyFont="1" applyBorder="1" applyAlignment="1">
      <alignment horizontal="center"/>
      <protection/>
    </xf>
    <xf numFmtId="0" fontId="2" fillId="0" borderId="27" xfId="86" applyFont="1" applyFill="1" applyBorder="1" applyAlignment="1">
      <alignment horizontal="center"/>
      <protection/>
    </xf>
    <xf numFmtId="164" fontId="2" fillId="0" borderId="28" xfId="86" applyNumberFormat="1" applyFont="1" applyBorder="1" applyAlignment="1">
      <alignment horizontal="center"/>
      <protection/>
    </xf>
    <xf numFmtId="0" fontId="2" fillId="0" borderId="28" xfId="86" applyFont="1" applyBorder="1" applyAlignment="1">
      <alignment horizontal="center"/>
      <protection/>
    </xf>
    <xf numFmtId="0" fontId="2" fillId="0" borderId="0" xfId="86" applyFont="1" applyFill="1">
      <alignment/>
      <protection/>
    </xf>
    <xf numFmtId="49" fontId="6" fillId="0" borderId="29" xfId="86" applyNumberFormat="1" applyFont="1" applyFill="1" applyBorder="1" applyAlignment="1">
      <alignment horizontal="left" indent="1"/>
      <protection/>
    </xf>
    <xf numFmtId="49" fontId="6" fillId="0" borderId="29" xfId="86" applyNumberFormat="1" applyFont="1" applyFill="1" applyBorder="1" applyAlignment="1">
      <alignment horizontal="left" indent="4"/>
      <protection/>
    </xf>
    <xf numFmtId="0" fontId="2" fillId="0" borderId="29" xfId="86" applyFont="1" applyFill="1" applyBorder="1">
      <alignment/>
      <protection/>
    </xf>
    <xf numFmtId="49" fontId="6" fillId="0" borderId="29" xfId="86" applyNumberFormat="1" applyFont="1" applyFill="1" applyBorder="1" applyAlignment="1">
      <alignment horizontal="left"/>
      <protection/>
    </xf>
    <xf numFmtId="0" fontId="8" fillId="0" borderId="0" xfId="86" applyFont="1">
      <alignment/>
      <protection/>
    </xf>
    <xf numFmtId="0" fontId="7" fillId="0" borderId="29" xfId="86" applyFont="1" applyFill="1" applyBorder="1">
      <alignment/>
      <protection/>
    </xf>
    <xf numFmtId="0" fontId="2" fillId="0" borderId="29" xfId="86" applyFont="1" applyFill="1" applyBorder="1" applyAlignment="1">
      <alignment horizontal="left" indent="1"/>
      <protection/>
    </xf>
    <xf numFmtId="0" fontId="2" fillId="0" borderId="29" xfId="86" applyFont="1" applyFill="1" applyBorder="1" applyAlignment="1">
      <alignment horizontal="left" indent="4"/>
      <protection/>
    </xf>
    <xf numFmtId="0" fontId="9" fillId="0" borderId="0" xfId="86" applyFont="1">
      <alignment/>
      <protection/>
    </xf>
    <xf numFmtId="0" fontId="10" fillId="0" borderId="0" xfId="86" applyFont="1">
      <alignment/>
      <protection/>
    </xf>
    <xf numFmtId="0" fontId="9" fillId="0" borderId="0" xfId="86" applyFont="1" applyFill="1">
      <alignment/>
      <protection/>
    </xf>
    <xf numFmtId="0" fontId="5" fillId="0" borderId="0" xfId="86" applyFont="1" applyFill="1">
      <alignment/>
      <protection/>
    </xf>
    <xf numFmtId="4" fontId="2" fillId="0" borderId="0" xfId="86" applyNumberFormat="1" applyFont="1" applyFill="1" applyBorder="1">
      <alignment/>
      <protection/>
    </xf>
    <xf numFmtId="0" fontId="10" fillId="0" borderId="0" xfId="86" applyFont="1" applyFill="1">
      <alignment/>
      <protection/>
    </xf>
    <xf numFmtId="3" fontId="2" fillId="0" borderId="0" xfId="86" applyNumberFormat="1" applyFont="1" applyFill="1">
      <alignment/>
      <protection/>
    </xf>
    <xf numFmtId="3" fontId="2" fillId="0" borderId="0" xfId="86" applyNumberFormat="1" applyFont="1">
      <alignment/>
      <protection/>
    </xf>
    <xf numFmtId="0" fontId="11" fillId="0" borderId="0" xfId="86" applyFont="1" applyAlignment="1">
      <alignment horizontal="right"/>
      <protection/>
    </xf>
    <xf numFmtId="3" fontId="2" fillId="0" borderId="30" xfId="86" applyNumberFormat="1" applyFont="1" applyFill="1" applyBorder="1" applyAlignment="1">
      <alignment horizontal="center"/>
      <protection/>
    </xf>
    <xf numFmtId="3" fontId="2" fillId="0" borderId="28" xfId="86" applyNumberFormat="1" applyFont="1" applyFill="1" applyBorder="1" applyAlignment="1">
      <alignment horizontal="center"/>
      <protection/>
    </xf>
    <xf numFmtId="49" fontId="2" fillId="0" borderId="31" xfId="86" applyNumberFormat="1" applyFont="1" applyFill="1" applyBorder="1" applyAlignment="1">
      <alignment horizontal="center"/>
      <protection/>
    </xf>
    <xf numFmtId="0" fontId="2" fillId="0" borderId="32" xfId="86" applyFont="1" applyBorder="1" applyAlignment="1">
      <alignment horizontal="center"/>
      <protection/>
    </xf>
    <xf numFmtId="0" fontId="2" fillId="0" borderId="33" xfId="86" applyFont="1" applyBorder="1" applyAlignment="1">
      <alignment horizontal="center"/>
      <protection/>
    </xf>
    <xf numFmtId="167" fontId="4" fillId="0" borderId="34" xfId="86" applyNumberFormat="1" applyFont="1" applyBorder="1">
      <alignment/>
      <protection/>
    </xf>
    <xf numFmtId="167" fontId="7" fillId="0" borderId="34" xfId="86" applyNumberFormat="1" applyFont="1" applyBorder="1">
      <alignment/>
      <protection/>
    </xf>
    <xf numFmtId="167" fontId="2" fillId="0" borderId="34" xfId="86" applyNumberFormat="1" applyFont="1" applyBorder="1">
      <alignment/>
      <protection/>
    </xf>
    <xf numFmtId="4" fontId="4" fillId="0" borderId="35" xfId="86" applyNumberFormat="1" applyFont="1" applyBorder="1">
      <alignment/>
      <protection/>
    </xf>
    <xf numFmtId="4" fontId="4" fillId="0" borderId="36" xfId="86" applyNumberFormat="1" applyFont="1" applyFill="1" applyBorder="1">
      <alignment/>
      <protection/>
    </xf>
    <xf numFmtId="4" fontId="4" fillId="0" borderId="36" xfId="86" applyNumberFormat="1" applyFont="1" applyBorder="1">
      <alignment/>
      <protection/>
    </xf>
    <xf numFmtId="4" fontId="2" fillId="0" borderId="36" xfId="86" applyNumberFormat="1" applyFont="1" applyFill="1" applyBorder="1">
      <alignment/>
      <protection/>
    </xf>
    <xf numFmtId="4" fontId="2" fillId="0" borderId="34" xfId="86" applyNumberFormat="1" applyFont="1" applyFill="1" applyBorder="1">
      <alignment/>
      <protection/>
    </xf>
    <xf numFmtId="4" fontId="7" fillId="0" borderId="35" xfId="86" applyNumberFormat="1" applyFont="1" applyBorder="1">
      <alignment/>
      <protection/>
    </xf>
    <xf numFmtId="4" fontId="7" fillId="0" borderId="0" xfId="86" applyNumberFormat="1" applyFont="1" applyFill="1" applyBorder="1">
      <alignment/>
      <protection/>
    </xf>
    <xf numFmtId="4" fontId="7" fillId="0" borderId="37" xfId="86" applyNumberFormat="1" applyFont="1" applyFill="1" applyBorder="1">
      <alignment/>
      <protection/>
    </xf>
    <xf numFmtId="4" fontId="8" fillId="0" borderId="36" xfId="86" applyNumberFormat="1" applyFont="1" applyFill="1" applyBorder="1">
      <alignment/>
      <protection/>
    </xf>
    <xf numFmtId="4" fontId="2" fillId="0" borderId="38" xfId="86" applyNumberFormat="1" applyFont="1" applyFill="1" applyBorder="1">
      <alignment/>
      <protection/>
    </xf>
    <xf numFmtId="4" fontId="2" fillId="0" borderId="35" xfId="86" applyNumberFormat="1" applyFont="1" applyFill="1" applyBorder="1">
      <alignment/>
      <protection/>
    </xf>
    <xf numFmtId="4" fontId="8" fillId="0" borderId="34" xfId="86" applyNumberFormat="1" applyFont="1" applyFill="1" applyBorder="1">
      <alignment/>
      <protection/>
    </xf>
    <xf numFmtId="4" fontId="7" fillId="0" borderId="38" xfId="86" applyNumberFormat="1" applyFont="1" applyFill="1" applyBorder="1">
      <alignment/>
      <protection/>
    </xf>
    <xf numFmtId="4" fontId="7" fillId="0" borderId="34" xfId="86" applyNumberFormat="1" applyFont="1" applyFill="1" applyBorder="1">
      <alignment/>
      <protection/>
    </xf>
    <xf numFmtId="4" fontId="2" fillId="0" borderId="36" xfId="86" applyNumberFormat="1" applyFont="1" applyFill="1" applyBorder="1" applyAlignment="1">
      <alignment horizontal="right"/>
      <protection/>
    </xf>
    <xf numFmtId="4" fontId="2" fillId="0" borderId="36" xfId="86" applyNumberFormat="1" applyFont="1" applyBorder="1">
      <alignment/>
      <protection/>
    </xf>
    <xf numFmtId="4" fontId="2" fillId="0" borderId="36" xfId="86" applyNumberFormat="1" applyFont="1" applyFill="1" applyBorder="1">
      <alignment/>
      <protection/>
    </xf>
    <xf numFmtId="4" fontId="2" fillId="0" borderId="39" xfId="86" applyNumberFormat="1" applyFont="1" applyFill="1" applyBorder="1" applyAlignment="1">
      <alignment horizontal="right"/>
      <protection/>
    </xf>
    <xf numFmtId="4" fontId="2" fillId="0" borderId="39" xfId="86" applyNumberFormat="1" applyFont="1" applyFill="1" applyBorder="1">
      <alignment/>
      <protection/>
    </xf>
    <xf numFmtId="4" fontId="4" fillId="0" borderId="38" xfId="86" applyNumberFormat="1" applyFont="1" applyFill="1" applyBorder="1">
      <alignment/>
      <protection/>
    </xf>
    <xf numFmtId="4" fontId="8" fillId="0" borderId="38" xfId="86" applyNumberFormat="1" applyFont="1" applyFill="1" applyBorder="1">
      <alignment/>
      <protection/>
    </xf>
    <xf numFmtId="4" fontId="2" fillId="0" borderId="38" xfId="86" applyNumberFormat="1" applyFont="1" applyFill="1" applyBorder="1" applyAlignment="1">
      <alignment horizontal="right"/>
      <protection/>
    </xf>
    <xf numFmtId="4" fontId="2" fillId="0" borderId="27" xfId="86" applyNumberFormat="1" applyFont="1" applyFill="1" applyBorder="1" applyAlignment="1">
      <alignment horizontal="right"/>
      <protection/>
    </xf>
    <xf numFmtId="4" fontId="8" fillId="0" borderId="38" xfId="86" applyNumberFormat="1" applyFont="1" applyFill="1" applyBorder="1">
      <alignment/>
      <protection/>
    </xf>
    <xf numFmtId="167" fontId="7" fillId="0" borderId="35" xfId="86" applyNumberFormat="1" applyFont="1" applyFill="1" applyBorder="1">
      <alignment/>
      <protection/>
    </xf>
    <xf numFmtId="167" fontId="8" fillId="0" borderId="35" xfId="86" applyNumberFormat="1" applyFont="1" applyFill="1" applyBorder="1">
      <alignment/>
      <protection/>
    </xf>
    <xf numFmtId="167" fontId="2" fillId="0" borderId="35" xfId="86" applyNumberFormat="1" applyFont="1" applyFill="1" applyBorder="1">
      <alignment/>
      <protection/>
    </xf>
    <xf numFmtId="167" fontId="8" fillId="0" borderId="35" xfId="86" applyNumberFormat="1" applyFont="1" applyFill="1" applyBorder="1">
      <alignment/>
      <protection/>
    </xf>
    <xf numFmtId="167" fontId="2" fillId="0" borderId="35" xfId="86" applyNumberFormat="1" applyFont="1" applyFill="1" applyBorder="1" applyAlignment="1">
      <alignment horizontal="right"/>
      <protection/>
    </xf>
    <xf numFmtId="167" fontId="2" fillId="0" borderId="33" xfId="86" applyNumberFormat="1" applyFont="1" applyFill="1" applyBorder="1" applyAlignment="1">
      <alignment horizontal="right"/>
      <protection/>
    </xf>
    <xf numFmtId="167" fontId="2" fillId="0" borderId="35" xfId="86" applyNumberFormat="1" applyFont="1" applyFill="1" applyBorder="1" applyAlignment="1">
      <alignment horizontal="center"/>
      <protection/>
    </xf>
    <xf numFmtId="167" fontId="2" fillId="0" borderId="35" xfId="86" applyNumberFormat="1" applyFont="1" applyFill="1" applyBorder="1" applyAlignment="1">
      <alignment horizontal="center"/>
      <protection/>
    </xf>
    <xf numFmtId="4" fontId="2" fillId="0" borderId="34" xfId="86" applyNumberFormat="1" applyFont="1" applyFill="1" applyBorder="1" applyAlignment="1">
      <alignment/>
      <protection/>
    </xf>
    <xf numFmtId="167" fontId="2" fillId="0" borderId="35" xfId="86" applyNumberFormat="1" applyFont="1" applyFill="1" applyBorder="1" applyAlignment="1">
      <alignment/>
      <protection/>
    </xf>
    <xf numFmtId="4" fontId="2" fillId="0" borderId="0" xfId="86" applyNumberFormat="1" applyFont="1">
      <alignment/>
      <protection/>
    </xf>
    <xf numFmtId="3" fontId="4" fillId="0" borderId="0" xfId="86" applyNumberFormat="1" applyFont="1" applyFill="1" applyBorder="1">
      <alignment/>
      <protection/>
    </xf>
    <xf numFmtId="167" fontId="4" fillId="0" borderId="0" xfId="86" applyNumberFormat="1" applyFont="1" applyBorder="1">
      <alignment/>
      <protection/>
    </xf>
    <xf numFmtId="0" fontId="9" fillId="0" borderId="0" xfId="86" applyFont="1" applyBorder="1">
      <alignment/>
      <protection/>
    </xf>
    <xf numFmtId="4" fontId="2" fillId="0" borderId="38" xfId="86" applyNumberFormat="1" applyFont="1" applyFill="1" applyBorder="1">
      <alignment/>
      <protection/>
    </xf>
    <xf numFmtId="4" fontId="5" fillId="0" borderId="38" xfId="86" applyNumberFormat="1" applyFont="1" applyFill="1" applyBorder="1">
      <alignment/>
      <protection/>
    </xf>
    <xf numFmtId="4" fontId="4" fillId="0" borderId="40" xfId="86" applyNumberFormat="1" applyFont="1" applyFill="1" applyBorder="1">
      <alignment/>
      <protection/>
    </xf>
    <xf numFmtId="4" fontId="7" fillId="0" borderId="36" xfId="86" applyNumberFormat="1" applyFont="1" applyBorder="1">
      <alignment/>
      <protection/>
    </xf>
    <xf numFmtId="4" fontId="5" fillId="0" borderId="34" xfId="86" applyNumberFormat="1" applyFont="1" applyFill="1" applyBorder="1">
      <alignment/>
      <protection/>
    </xf>
    <xf numFmtId="4" fontId="4" fillId="0" borderId="41" xfId="86" applyNumberFormat="1" applyFont="1" applyFill="1" applyBorder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25" fillId="0" borderId="29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44" xfId="0" applyFont="1" applyBorder="1" applyAlignment="1">
      <alignment/>
    </xf>
    <xf numFmtId="2" fontId="6" fillId="0" borderId="27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7" xfId="0" applyFont="1" applyBorder="1" applyAlignment="1">
      <alignment/>
    </xf>
    <xf numFmtId="0" fontId="6" fillId="0" borderId="26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2" fontId="6" fillId="0" borderId="28" xfId="0" applyNumberFormat="1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2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2" fontId="25" fillId="0" borderId="44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2" fillId="0" borderId="31" xfId="86" applyFont="1" applyFill="1" applyBorder="1" applyAlignment="1">
      <alignment horizontal="center"/>
      <protection/>
    </xf>
    <xf numFmtId="0" fontId="2" fillId="0" borderId="45" xfId="86" applyFont="1" applyFill="1" applyBorder="1" applyAlignment="1">
      <alignment horizontal="center"/>
      <protection/>
    </xf>
    <xf numFmtId="49" fontId="2" fillId="0" borderId="41" xfId="86" applyNumberFormat="1" applyFont="1" applyFill="1" applyBorder="1" applyAlignment="1">
      <alignment horizontal="center"/>
      <protection/>
    </xf>
    <xf numFmtId="49" fontId="2" fillId="0" borderId="45" xfId="86" applyNumberFormat="1" applyFont="1" applyFill="1" applyBorder="1" applyAlignment="1">
      <alignment horizontal="center"/>
      <protection/>
    </xf>
    <xf numFmtId="4" fontId="7" fillId="0" borderId="36" xfId="86" applyNumberFormat="1" applyFont="1" applyFill="1" applyBorder="1">
      <alignment/>
      <protection/>
    </xf>
    <xf numFmtId="0" fontId="6" fillId="0" borderId="34" xfId="0" applyFont="1" applyFill="1" applyBorder="1" applyAlignment="1">
      <alignment horizontal="center"/>
    </xf>
    <xf numFmtId="0" fontId="1" fillId="0" borderId="0" xfId="87" applyFill="1">
      <alignment/>
      <protection/>
    </xf>
    <xf numFmtId="0" fontId="1" fillId="0" borderId="0" xfId="87">
      <alignment/>
      <protection/>
    </xf>
    <xf numFmtId="2" fontId="1" fillId="0" borderId="0" xfId="87" applyNumberFormat="1">
      <alignment/>
      <protection/>
    </xf>
    <xf numFmtId="167" fontId="2" fillId="0" borderId="34" xfId="86" applyNumberFormat="1" applyFont="1" applyFill="1" applyBorder="1">
      <alignment/>
      <protection/>
    </xf>
    <xf numFmtId="167" fontId="2" fillId="0" borderId="34" xfId="86" applyNumberFormat="1" applyFont="1" applyFill="1" applyBorder="1" applyAlignment="1">
      <alignment horizontal="center"/>
      <protection/>
    </xf>
    <xf numFmtId="167" fontId="7" fillId="0" borderId="34" xfId="86" applyNumberFormat="1" applyFont="1" applyFill="1" applyBorder="1">
      <alignment/>
      <protection/>
    </xf>
    <xf numFmtId="4" fontId="7" fillId="0" borderId="35" xfId="86" applyNumberFormat="1" applyFont="1" applyFill="1" applyBorder="1">
      <alignment/>
      <protection/>
    </xf>
    <xf numFmtId="4" fontId="5" fillId="0" borderId="36" xfId="86" applyNumberFormat="1" applyFont="1" applyFill="1" applyBorder="1">
      <alignment/>
      <protection/>
    </xf>
    <xf numFmtId="167" fontId="5" fillId="0" borderId="34" xfId="86" applyNumberFormat="1" applyFont="1" applyFill="1" applyBorder="1">
      <alignment/>
      <protection/>
    </xf>
    <xf numFmtId="167" fontId="5" fillId="0" borderId="35" xfId="86" applyNumberFormat="1" applyFont="1" applyFill="1" applyBorder="1">
      <alignment/>
      <protection/>
    </xf>
    <xf numFmtId="167" fontId="2" fillId="0" borderId="34" xfId="86" applyNumberFormat="1" applyFont="1" applyFill="1" applyBorder="1">
      <alignment/>
      <protection/>
    </xf>
    <xf numFmtId="167" fontId="2" fillId="0" borderId="34" xfId="86" applyNumberFormat="1" applyFont="1" applyFill="1" applyBorder="1" applyAlignment="1">
      <alignment horizontal="center"/>
      <protection/>
    </xf>
    <xf numFmtId="4" fontId="2" fillId="0" borderId="35" xfId="86" applyNumberFormat="1" applyFont="1" applyFill="1" applyBorder="1">
      <alignment/>
      <protection/>
    </xf>
    <xf numFmtId="0" fontId="9" fillId="0" borderId="0" xfId="86" applyFont="1" applyFill="1" applyBorder="1">
      <alignment/>
      <protection/>
    </xf>
    <xf numFmtId="4" fontId="4" fillId="0" borderId="0" xfId="86" applyNumberFormat="1" applyFont="1" applyFill="1" applyBorder="1" applyAlignment="1">
      <alignment/>
      <protection/>
    </xf>
    <xf numFmtId="167" fontId="4" fillId="0" borderId="0" xfId="86" applyNumberFormat="1" applyFont="1" applyFill="1" applyBorder="1" applyAlignment="1">
      <alignment/>
      <protection/>
    </xf>
    <xf numFmtId="0" fontId="2" fillId="0" borderId="46" xfId="86" applyFont="1" applyFill="1" applyBorder="1" applyAlignment="1">
      <alignment horizontal="center"/>
      <protection/>
    </xf>
    <xf numFmtId="4" fontId="4" fillId="0" borderId="47" xfId="86" applyNumberFormat="1" applyFont="1" applyFill="1" applyBorder="1">
      <alignment/>
      <protection/>
    </xf>
    <xf numFmtId="4" fontId="2" fillId="0" borderId="33" xfId="86" applyNumberFormat="1" applyFont="1" applyFill="1" applyBorder="1">
      <alignment/>
      <protection/>
    </xf>
    <xf numFmtId="4" fontId="4" fillId="0" borderId="31" xfId="86" applyNumberFormat="1" applyFont="1" applyFill="1" applyBorder="1">
      <alignment/>
      <protection/>
    </xf>
    <xf numFmtId="4" fontId="5" fillId="0" borderId="35" xfId="86" applyNumberFormat="1" applyFont="1" applyFill="1" applyBorder="1">
      <alignment/>
      <protection/>
    </xf>
    <xf numFmtId="4" fontId="4" fillId="0" borderId="45" xfId="86" applyNumberFormat="1" applyFont="1" applyFill="1" applyBorder="1">
      <alignment/>
      <protection/>
    </xf>
    <xf numFmtId="4" fontId="8" fillId="0" borderId="36" xfId="86" applyNumberFormat="1" applyFont="1" applyFill="1" applyBorder="1">
      <alignment/>
      <protection/>
    </xf>
    <xf numFmtId="0" fontId="6" fillId="0" borderId="0" xfId="87" applyFont="1">
      <alignment/>
      <protection/>
    </xf>
    <xf numFmtId="0" fontId="6" fillId="0" borderId="42" xfId="87" applyFont="1" applyBorder="1">
      <alignment/>
      <protection/>
    </xf>
    <xf numFmtId="0" fontId="6" fillId="0" borderId="38" xfId="87" applyFont="1" applyBorder="1" applyAlignment="1">
      <alignment horizontal="center"/>
      <protection/>
    </xf>
    <xf numFmtId="0" fontId="6" fillId="0" borderId="27" xfId="87" applyFont="1" applyBorder="1">
      <alignment/>
      <protection/>
    </xf>
    <xf numFmtId="0" fontId="6" fillId="0" borderId="33" xfId="87" applyFont="1" applyBorder="1">
      <alignment/>
      <protection/>
    </xf>
    <xf numFmtId="0" fontId="6" fillId="0" borderId="44" xfId="87" applyFont="1" applyBorder="1">
      <alignment/>
      <protection/>
    </xf>
    <xf numFmtId="0" fontId="6" fillId="0" borderId="48" xfId="87" applyFont="1" applyBorder="1">
      <alignment/>
      <protection/>
    </xf>
    <xf numFmtId="0" fontId="6" fillId="0" borderId="49" xfId="87" applyFont="1" applyBorder="1" applyAlignment="1">
      <alignment horizontal="center"/>
      <protection/>
    </xf>
    <xf numFmtId="0" fontId="6" fillId="0" borderId="50" xfId="87" applyFont="1" applyBorder="1" applyAlignment="1">
      <alignment horizontal="center"/>
      <protection/>
    </xf>
    <xf numFmtId="0" fontId="6" fillId="0" borderId="51" xfId="87" applyFont="1" applyBorder="1" applyAlignment="1">
      <alignment horizontal="center"/>
      <protection/>
    </xf>
    <xf numFmtId="0" fontId="6" fillId="0" borderId="48" xfId="87" applyFont="1" applyBorder="1" applyAlignment="1">
      <alignment horizontal="center"/>
      <protection/>
    </xf>
    <xf numFmtId="0" fontId="6" fillId="0" borderId="52" xfId="87" applyFont="1" applyBorder="1" applyAlignment="1">
      <alignment horizontal="center"/>
      <protection/>
    </xf>
    <xf numFmtId="0" fontId="1" fillId="0" borderId="53" xfId="87" applyBorder="1">
      <alignment/>
      <protection/>
    </xf>
    <xf numFmtId="166" fontId="25" fillId="0" borderId="54" xfId="87" applyNumberFormat="1" applyFont="1" applyBorder="1">
      <alignment/>
      <protection/>
    </xf>
    <xf numFmtId="2" fontId="25" fillId="0" borderId="53" xfId="87" applyNumberFormat="1" applyFont="1" applyBorder="1">
      <alignment/>
      <protection/>
    </xf>
    <xf numFmtId="2" fontId="25" fillId="0" borderId="34" xfId="87" applyNumberFormat="1" applyFont="1" applyBorder="1">
      <alignment/>
      <protection/>
    </xf>
    <xf numFmtId="2" fontId="25" fillId="0" borderId="38" xfId="87" applyNumberFormat="1" applyFont="1" applyBorder="1">
      <alignment/>
      <protection/>
    </xf>
    <xf numFmtId="0" fontId="1" fillId="0" borderId="35" xfId="87" applyBorder="1">
      <alignment/>
      <protection/>
    </xf>
    <xf numFmtId="0" fontId="1" fillId="0" borderId="28" xfId="87" applyBorder="1">
      <alignment/>
      <protection/>
    </xf>
    <xf numFmtId="0" fontId="1" fillId="0" borderId="52" xfId="87" applyBorder="1">
      <alignment/>
      <protection/>
    </xf>
    <xf numFmtId="0" fontId="1" fillId="0" borderId="33" xfId="87" applyBorder="1">
      <alignment/>
      <protection/>
    </xf>
    <xf numFmtId="167" fontId="2" fillId="0" borderId="28" xfId="86" applyNumberFormat="1" applyFont="1" applyFill="1" applyBorder="1">
      <alignment/>
      <protection/>
    </xf>
    <xf numFmtId="0" fontId="6" fillId="0" borderId="29" xfId="86" applyFont="1" applyFill="1" applyBorder="1">
      <alignment/>
      <protection/>
    </xf>
    <xf numFmtId="4" fontId="8" fillId="0" borderId="35" xfId="86" applyNumberFormat="1" applyFont="1" applyFill="1" applyBorder="1">
      <alignment/>
      <protection/>
    </xf>
    <xf numFmtId="167" fontId="8" fillId="0" borderId="34" xfId="86" applyNumberFormat="1" applyFont="1" applyFill="1" applyBorder="1">
      <alignment/>
      <protection/>
    </xf>
    <xf numFmtId="0" fontId="8" fillId="0" borderId="29" xfId="86" applyFont="1" applyFill="1" applyBorder="1">
      <alignment/>
      <protection/>
    </xf>
    <xf numFmtId="0" fontId="2" fillId="0" borderId="28" xfId="86" applyFont="1" applyFill="1" applyBorder="1" applyAlignment="1">
      <alignment horizontal="center"/>
      <protection/>
    </xf>
    <xf numFmtId="0" fontId="2" fillId="0" borderId="0" xfId="86" applyFont="1" applyFill="1" applyAlignment="1">
      <alignment horizontal="center"/>
      <protection/>
    </xf>
    <xf numFmtId="0" fontId="4" fillId="0" borderId="55" xfId="86" applyFont="1" applyFill="1" applyBorder="1">
      <alignment/>
      <protection/>
    </xf>
    <xf numFmtId="167" fontId="2" fillId="0" borderId="35" xfId="86" applyNumberFormat="1" applyFont="1" applyFill="1" applyBorder="1" applyAlignment="1">
      <alignment/>
      <protection/>
    </xf>
    <xf numFmtId="0" fontId="2" fillId="0" borderId="29" xfId="86" applyFont="1" applyFill="1" applyBorder="1" applyAlignment="1">
      <alignment horizontal="left" indent="1"/>
      <protection/>
    </xf>
    <xf numFmtId="167" fontId="7" fillId="0" borderId="35" xfId="86" applyNumberFormat="1" applyFont="1" applyFill="1" applyBorder="1" applyAlignment="1">
      <alignment/>
      <protection/>
    </xf>
    <xf numFmtId="167" fontId="4" fillId="0" borderId="35" xfId="86" applyNumberFormat="1" applyFont="1" applyFill="1" applyBorder="1" applyAlignment="1">
      <alignment/>
      <protection/>
    </xf>
    <xf numFmtId="0" fontId="4" fillId="0" borderId="29" xfId="86" applyFont="1" applyFill="1" applyBorder="1">
      <alignment/>
      <protection/>
    </xf>
    <xf numFmtId="0" fontId="2" fillId="0" borderId="55" xfId="86" applyFont="1" applyFill="1" applyBorder="1">
      <alignment/>
      <protection/>
    </xf>
    <xf numFmtId="164" fontId="2" fillId="0" borderId="33" xfId="86" applyNumberFormat="1" applyFont="1" applyFill="1" applyBorder="1" applyAlignment="1">
      <alignment horizontal="center"/>
      <protection/>
    </xf>
    <xf numFmtId="0" fontId="2" fillId="0" borderId="43" xfId="86" applyFont="1" applyFill="1" applyBorder="1">
      <alignment/>
      <protection/>
    </xf>
    <xf numFmtId="0" fontId="2" fillId="0" borderId="32" xfId="86" applyFont="1" applyFill="1" applyBorder="1" applyAlignment="1">
      <alignment horizontal="center"/>
      <protection/>
    </xf>
    <xf numFmtId="0" fontId="2" fillId="0" borderId="29" xfId="86" applyFont="1" applyFill="1" applyBorder="1" applyAlignment="1">
      <alignment horizontal="center"/>
      <protection/>
    </xf>
    <xf numFmtId="0" fontId="2" fillId="0" borderId="42" xfId="86" applyFont="1" applyFill="1" applyBorder="1" applyAlignment="1">
      <alignment horizontal="center"/>
      <protection/>
    </xf>
    <xf numFmtId="0" fontId="11" fillId="0" borderId="0" xfId="86" applyFont="1" applyFill="1" applyAlignment="1">
      <alignment horizontal="right"/>
      <protection/>
    </xf>
    <xf numFmtId="0" fontId="2" fillId="0" borderId="26" xfId="86" applyFont="1" applyFill="1" applyBorder="1" applyAlignment="1">
      <alignment horizontal="center"/>
      <protection/>
    </xf>
    <xf numFmtId="164" fontId="2" fillId="0" borderId="28" xfId="86" applyNumberFormat="1" applyFont="1" applyFill="1" applyBorder="1" applyAlignment="1">
      <alignment horizontal="center"/>
      <protection/>
    </xf>
    <xf numFmtId="0" fontId="2" fillId="0" borderId="29" xfId="86" applyFont="1" applyFill="1" applyBorder="1" applyAlignment="1">
      <alignment horizontal="left" indent="3"/>
      <protection/>
    </xf>
    <xf numFmtId="166" fontId="25" fillId="0" borderId="35" xfId="87" applyNumberFormat="1" applyFont="1" applyBorder="1">
      <alignment/>
      <protection/>
    </xf>
    <xf numFmtId="4" fontId="2" fillId="0" borderId="0" xfId="86" applyNumberFormat="1" applyFont="1" applyFill="1">
      <alignment/>
      <protection/>
    </xf>
    <xf numFmtId="0" fontId="2" fillId="0" borderId="0" xfId="86" applyFont="1" applyFill="1" applyBorder="1">
      <alignment/>
      <protection/>
    </xf>
    <xf numFmtId="0" fontId="25" fillId="0" borderId="29" xfId="87" applyFont="1" applyBorder="1">
      <alignment/>
      <protection/>
    </xf>
    <xf numFmtId="0" fontId="15" fillId="0" borderId="0" xfId="103">
      <alignment/>
      <protection/>
    </xf>
    <xf numFmtId="4" fontId="2" fillId="0" borderId="53" xfId="86" applyNumberFormat="1" applyFont="1" applyFill="1" applyBorder="1">
      <alignment/>
      <protection/>
    </xf>
    <xf numFmtId="4" fontId="2" fillId="0" borderId="34" xfId="86" applyNumberFormat="1" applyFont="1" applyFill="1" applyBorder="1">
      <alignment/>
      <protection/>
    </xf>
    <xf numFmtId="4" fontId="2" fillId="0" borderId="53" xfId="86" applyNumberFormat="1" applyFont="1" applyFill="1" applyBorder="1">
      <alignment/>
      <protection/>
    </xf>
    <xf numFmtId="4" fontId="7" fillId="0" borderId="53" xfId="86" applyNumberFormat="1" applyFont="1" applyFill="1" applyBorder="1">
      <alignment/>
      <protection/>
    </xf>
    <xf numFmtId="4" fontId="8" fillId="0" borderId="53" xfId="86" applyNumberFormat="1" applyFont="1" applyFill="1" applyBorder="1">
      <alignment/>
      <protection/>
    </xf>
    <xf numFmtId="164" fontId="2" fillId="0" borderId="27" xfId="86" applyNumberFormat="1" applyFont="1" applyFill="1" applyBorder="1" applyAlignment="1">
      <alignment horizontal="center"/>
      <protection/>
    </xf>
    <xf numFmtId="0" fontId="15" fillId="0" borderId="0" xfId="105">
      <alignment/>
      <protection/>
    </xf>
    <xf numFmtId="4" fontId="4" fillId="0" borderId="34" xfId="86" applyNumberFormat="1" applyFont="1" applyFill="1" applyBorder="1" applyAlignment="1">
      <alignment/>
      <protection/>
    </xf>
    <xf numFmtId="4" fontId="7" fillId="0" borderId="34" xfId="86" applyNumberFormat="1" applyFont="1" applyFill="1" applyBorder="1" applyAlignment="1">
      <alignment/>
      <protection/>
    </xf>
    <xf numFmtId="4" fontId="2" fillId="0" borderId="34" xfId="86" applyNumberFormat="1" applyFont="1" applyFill="1" applyBorder="1" applyAlignment="1">
      <alignment/>
      <protection/>
    </xf>
    <xf numFmtId="4" fontId="4" fillId="0" borderId="41" xfId="86" applyNumberFormat="1" applyFont="1" applyFill="1" applyBorder="1" applyAlignment="1">
      <alignment/>
      <protection/>
    </xf>
    <xf numFmtId="0" fontId="1" fillId="0" borderId="56" xfId="87" applyBorder="1">
      <alignment/>
      <protection/>
    </xf>
    <xf numFmtId="4" fontId="15" fillId="0" borderId="0" xfId="190" applyNumberFormat="1" applyFill="1" applyBorder="1">
      <alignment horizontal="right" vertical="center"/>
    </xf>
    <xf numFmtId="4" fontId="2" fillId="0" borderId="0" xfId="86" applyNumberFormat="1" applyFont="1" applyFill="1" applyBorder="1" applyAlignment="1">
      <alignment horizontal="right"/>
      <protection/>
    </xf>
    <xf numFmtId="167" fontId="2" fillId="0" borderId="0" xfId="86" applyNumberFormat="1" applyFont="1" applyFill="1" applyBorder="1" applyAlignment="1">
      <alignment horizontal="right"/>
      <protection/>
    </xf>
    <xf numFmtId="4" fontId="2" fillId="0" borderId="0" xfId="86" applyNumberFormat="1" applyFont="1" applyFill="1" applyBorder="1">
      <alignment/>
      <protection/>
    </xf>
    <xf numFmtId="167" fontId="2" fillId="0" borderId="0" xfId="86" applyNumberFormat="1" applyFont="1" applyFill="1" applyBorder="1">
      <alignment/>
      <protection/>
    </xf>
    <xf numFmtId="2" fontId="25" fillId="0" borderId="35" xfId="87" applyNumberFormat="1" applyFont="1" applyBorder="1">
      <alignment/>
      <protection/>
    </xf>
    <xf numFmtId="0" fontId="15" fillId="0" borderId="0" xfId="107">
      <alignment/>
      <protection/>
    </xf>
    <xf numFmtId="4" fontId="8" fillId="0" borderId="0" xfId="86" applyNumberFormat="1" applyFont="1" applyFill="1" applyBorder="1">
      <alignment/>
      <protection/>
    </xf>
    <xf numFmtId="49" fontId="6" fillId="0" borderId="29" xfId="86" applyNumberFormat="1" applyFont="1" applyFill="1" applyBorder="1" applyAlignment="1">
      <alignment horizontal="left" vertical="center" wrapText="1" indent="4"/>
      <protection/>
    </xf>
    <xf numFmtId="0" fontId="2" fillId="0" borderId="43" xfId="86" applyFont="1" applyFill="1" applyBorder="1" applyAlignment="1">
      <alignment horizontal="left" indent="1"/>
      <protection/>
    </xf>
    <xf numFmtId="0" fontId="4" fillId="0" borderId="42" xfId="86" applyFont="1" applyFill="1" applyBorder="1">
      <alignment/>
      <protection/>
    </xf>
    <xf numFmtId="167" fontId="4" fillId="0" borderId="56" xfId="86" applyNumberFormat="1" applyFont="1" applyFill="1" applyBorder="1">
      <alignment/>
      <protection/>
    </xf>
    <xf numFmtId="4" fontId="4" fillId="0" borderId="57" xfId="86" applyNumberFormat="1" applyFont="1" applyFill="1" applyBorder="1">
      <alignment/>
      <protection/>
    </xf>
    <xf numFmtId="167" fontId="4" fillId="0" borderId="58" xfId="86" applyNumberFormat="1" applyFont="1" applyFill="1" applyBorder="1">
      <alignment/>
      <protection/>
    </xf>
    <xf numFmtId="4" fontId="4" fillId="0" borderId="56" xfId="86" applyNumberFormat="1" applyFont="1" applyFill="1" applyBorder="1">
      <alignment/>
      <protection/>
    </xf>
    <xf numFmtId="4" fontId="4" fillId="0" borderId="0" xfId="86" applyNumberFormat="1" applyFont="1" applyFill="1" applyBorder="1">
      <alignment/>
      <protection/>
    </xf>
    <xf numFmtId="0" fontId="6" fillId="0" borderId="29" xfId="87" applyFont="1" applyBorder="1" applyAlignment="1">
      <alignment horizontal="center"/>
      <protection/>
    </xf>
    <xf numFmtId="2" fontId="25" fillId="0" borderId="53" xfId="87" applyNumberFormat="1" applyFont="1" applyFill="1" applyBorder="1">
      <alignment/>
      <protection/>
    </xf>
    <xf numFmtId="2" fontId="25" fillId="0" borderId="34" xfId="87" applyNumberFormat="1" applyFont="1" applyFill="1" applyBorder="1">
      <alignment/>
      <protection/>
    </xf>
    <xf numFmtId="166" fontId="25" fillId="0" borderId="35" xfId="87" applyNumberFormat="1" applyFont="1" applyFill="1" applyBorder="1">
      <alignment/>
      <protection/>
    </xf>
    <xf numFmtId="0" fontId="6" fillId="0" borderId="43" xfId="87" applyFont="1" applyBorder="1">
      <alignment/>
      <protection/>
    </xf>
    <xf numFmtId="2" fontId="1" fillId="0" borderId="34" xfId="87" applyNumberFormat="1" applyBorder="1">
      <alignment/>
      <protection/>
    </xf>
    <xf numFmtId="166" fontId="10" fillId="0" borderId="0" xfId="86" applyNumberFormat="1" applyFont="1" applyFill="1">
      <alignment/>
      <protection/>
    </xf>
    <xf numFmtId="0" fontId="2" fillId="0" borderId="0" xfId="86" applyFont="1" applyFill="1" applyBorder="1" applyAlignment="1">
      <alignment horizontal="center"/>
      <protection/>
    </xf>
    <xf numFmtId="0" fontId="2" fillId="0" borderId="0" xfId="86" applyFont="1" applyBorder="1" applyAlignment="1">
      <alignment horizontal="center"/>
      <protection/>
    </xf>
    <xf numFmtId="49" fontId="2" fillId="0" borderId="0" xfId="86" applyNumberFormat="1" applyFont="1" applyFill="1" applyBorder="1" applyAlignment="1">
      <alignment horizontal="center"/>
      <protection/>
    </xf>
    <xf numFmtId="4" fontId="5" fillId="0" borderId="0" xfId="86" applyNumberFormat="1" applyFont="1" applyFill="1" applyBorder="1">
      <alignment/>
      <protection/>
    </xf>
    <xf numFmtId="4" fontId="4" fillId="0" borderId="0" xfId="86" applyNumberFormat="1" applyFont="1" applyBorder="1">
      <alignment/>
      <protection/>
    </xf>
    <xf numFmtId="4" fontId="7" fillId="0" borderId="0" xfId="86" applyNumberFormat="1" applyFont="1" applyBorder="1">
      <alignment/>
      <protection/>
    </xf>
    <xf numFmtId="167" fontId="5" fillId="0" borderId="0" xfId="86" applyNumberFormat="1" applyFont="1" applyFill="1" applyBorder="1">
      <alignment/>
      <protection/>
    </xf>
    <xf numFmtId="0" fontId="5" fillId="0" borderId="0" xfId="86" applyFont="1" applyFill="1">
      <alignment/>
      <protection/>
    </xf>
    <xf numFmtId="2" fontId="2" fillId="0" borderId="0" xfId="86" applyNumberFormat="1" applyFont="1" applyFill="1">
      <alignment/>
      <protection/>
    </xf>
    <xf numFmtId="2" fontId="2" fillId="0" borderId="0" xfId="86" applyNumberFormat="1" applyFont="1">
      <alignment/>
      <protection/>
    </xf>
    <xf numFmtId="166" fontId="27" fillId="0" borderId="54" xfId="87" applyNumberFormat="1" applyFont="1" applyBorder="1">
      <alignment/>
      <protection/>
    </xf>
    <xf numFmtId="167" fontId="11" fillId="0" borderId="0" xfId="87" applyNumberFormat="1" applyFont="1">
      <alignment/>
      <protection/>
    </xf>
    <xf numFmtId="2" fontId="27" fillId="0" borderId="35" xfId="87" applyNumberFormat="1" applyFont="1" applyBorder="1">
      <alignment/>
      <protection/>
    </xf>
    <xf numFmtId="2" fontId="27" fillId="0" borderId="38" xfId="87" applyNumberFormat="1" applyFont="1" applyBorder="1">
      <alignment/>
      <protection/>
    </xf>
    <xf numFmtId="166" fontId="27" fillId="0" borderId="35" xfId="87" applyNumberFormat="1" applyFont="1" applyBorder="1">
      <alignment/>
      <protection/>
    </xf>
    <xf numFmtId="2" fontId="27" fillId="0" borderId="34" xfId="87" applyNumberFormat="1" applyFont="1" applyBorder="1">
      <alignment/>
      <protection/>
    </xf>
    <xf numFmtId="2" fontId="27" fillId="0" borderId="53" xfId="87" applyNumberFormat="1" applyFont="1" applyBorder="1">
      <alignment/>
      <protection/>
    </xf>
    <xf numFmtId="166" fontId="25" fillId="0" borderId="53" xfId="87" applyNumberFormat="1" applyFont="1" applyBorder="1">
      <alignment/>
      <protection/>
    </xf>
    <xf numFmtId="0" fontId="6" fillId="0" borderId="29" xfId="87" applyFont="1" applyBorder="1">
      <alignment/>
      <protection/>
    </xf>
    <xf numFmtId="167" fontId="5" fillId="0" borderId="0" xfId="87" applyNumberFormat="1" applyFont="1">
      <alignment/>
      <protection/>
    </xf>
    <xf numFmtId="167" fontId="25" fillId="0" borderId="54" xfId="87" applyNumberFormat="1" applyFont="1" applyBorder="1" applyAlignment="1">
      <alignment/>
      <protection/>
    </xf>
    <xf numFmtId="167" fontId="25" fillId="0" borderId="0" xfId="87" applyNumberFormat="1" applyFont="1" applyBorder="1" applyAlignment="1">
      <alignment/>
      <protection/>
    </xf>
    <xf numFmtId="4" fontId="25" fillId="0" borderId="38" xfId="87" applyNumberFormat="1" applyFont="1" applyBorder="1" applyAlignment="1">
      <alignment/>
      <protection/>
    </xf>
    <xf numFmtId="4" fontId="25" fillId="0" borderId="35" xfId="87" applyNumberFormat="1" applyFont="1" applyBorder="1" applyAlignment="1">
      <alignment/>
      <protection/>
    </xf>
    <xf numFmtId="4" fontId="25" fillId="0" borderId="34" xfId="87" applyNumberFormat="1" applyFont="1" applyBorder="1" applyAlignment="1">
      <alignment/>
      <protection/>
    </xf>
    <xf numFmtId="4" fontId="25" fillId="0" borderId="53" xfId="87" applyNumberFormat="1" applyFont="1" applyBorder="1" applyAlignment="1">
      <alignment/>
      <protection/>
    </xf>
    <xf numFmtId="0" fontId="1" fillId="0" borderId="59" xfId="87" applyBorder="1">
      <alignment/>
      <protection/>
    </xf>
    <xf numFmtId="0" fontId="1" fillId="0" borderId="60" xfId="87" applyBorder="1">
      <alignment/>
      <protection/>
    </xf>
    <xf numFmtId="0" fontId="1" fillId="0" borderId="47" xfId="87" applyBorder="1">
      <alignment/>
      <protection/>
    </xf>
    <xf numFmtId="49" fontId="6" fillId="0" borderId="56" xfId="87" applyNumberFormat="1" applyFont="1" applyBorder="1" applyAlignment="1">
      <alignment horizontal="center"/>
      <protection/>
    </xf>
    <xf numFmtId="49" fontId="6" fillId="0" borderId="58" xfId="87" applyNumberFormat="1" applyFont="1" applyBorder="1" applyAlignment="1">
      <alignment horizontal="center"/>
      <protection/>
    </xf>
    <xf numFmtId="49" fontId="6" fillId="0" borderId="61" xfId="87" applyNumberFormat="1" applyFont="1" applyBorder="1" applyAlignment="1">
      <alignment horizontal="center"/>
      <protection/>
    </xf>
    <xf numFmtId="0" fontId="6" fillId="0" borderId="46" xfId="87" applyFont="1" applyBorder="1" applyAlignment="1">
      <alignment horizontal="center"/>
      <protection/>
    </xf>
    <xf numFmtId="0" fontId="6" fillId="0" borderId="35" xfId="87" applyFont="1" applyBorder="1" applyAlignment="1">
      <alignment horizontal="center"/>
      <protection/>
    </xf>
    <xf numFmtId="0" fontId="6" fillId="0" borderId="34" xfId="87" applyFont="1" applyBorder="1" applyAlignment="1">
      <alignment horizontal="center"/>
      <protection/>
    </xf>
    <xf numFmtId="0" fontId="6" fillId="0" borderId="53" xfId="87" applyFont="1" applyBorder="1" applyAlignment="1">
      <alignment horizontal="center"/>
      <protection/>
    </xf>
    <xf numFmtId="0" fontId="6" fillId="0" borderId="62" xfId="87" applyFont="1" applyBorder="1" applyAlignment="1">
      <alignment horizontal="center"/>
      <protection/>
    </xf>
    <xf numFmtId="0" fontId="6" fillId="0" borderId="63" xfId="87" applyFont="1" applyBorder="1" applyAlignment="1">
      <alignment horizontal="center"/>
      <protection/>
    </xf>
    <xf numFmtId="0" fontId="6" fillId="0" borderId="28" xfId="87" applyFont="1" applyBorder="1" applyAlignment="1">
      <alignment horizontal="center"/>
      <protection/>
    </xf>
    <xf numFmtId="0" fontId="6" fillId="0" borderId="0" xfId="87" applyFont="1" applyAlignment="1">
      <alignment horizontal="center"/>
      <protection/>
    </xf>
    <xf numFmtId="0" fontId="28" fillId="0" borderId="0" xfId="87" applyFont="1" applyFill="1" applyBorder="1">
      <alignment/>
      <protection/>
    </xf>
    <xf numFmtId="0" fontId="28" fillId="0" borderId="0" xfId="87" applyFont="1" applyFill="1">
      <alignment/>
      <protection/>
    </xf>
    <xf numFmtId="0" fontId="6" fillId="0" borderId="29" xfId="0" applyFont="1" applyBorder="1" applyAlignment="1">
      <alignment horizontal="left" indent="1"/>
    </xf>
    <xf numFmtId="0" fontId="27" fillId="0" borderId="0" xfId="0" applyFont="1" applyFill="1" applyBorder="1" applyAlignment="1">
      <alignment/>
    </xf>
    <xf numFmtId="167" fontId="4" fillId="0" borderId="45" xfId="86" applyNumberFormat="1" applyFont="1" applyFill="1" applyBorder="1" applyAlignment="1">
      <alignment horizontal="center"/>
      <protection/>
    </xf>
    <xf numFmtId="4" fontId="6" fillId="0" borderId="38" xfId="0" applyNumberFormat="1" applyFont="1" applyBorder="1" applyAlignment="1">
      <alignment horizontal="right"/>
    </xf>
    <xf numFmtId="2" fontId="6" fillId="0" borderId="35" xfId="0" applyNumberFormat="1" applyFont="1" applyBorder="1" applyAlignment="1">
      <alignment horizontal="right"/>
    </xf>
    <xf numFmtId="4" fontId="55" fillId="0" borderId="38" xfId="0" applyNumberFormat="1" applyFont="1" applyBorder="1" applyAlignment="1">
      <alignment horizontal="right"/>
    </xf>
    <xf numFmtId="166" fontId="55" fillId="0" borderId="0" xfId="0" applyNumberFormat="1" applyFont="1" applyAlignment="1">
      <alignment horizontal="right"/>
    </xf>
    <xf numFmtId="4" fontId="55" fillId="0" borderId="34" xfId="0" applyNumberFormat="1" applyFont="1" applyBorder="1" applyAlignment="1">
      <alignment horizontal="right"/>
    </xf>
    <xf numFmtId="4" fontId="56" fillId="0" borderId="0" xfId="0" applyNumberFormat="1" applyFont="1" applyBorder="1" applyAlignment="1">
      <alignment horizontal="right"/>
    </xf>
    <xf numFmtId="168" fontId="55" fillId="0" borderId="34" xfId="0" applyNumberFormat="1" applyFont="1" applyBorder="1" applyAlignment="1">
      <alignment horizontal="right"/>
    </xf>
    <xf numFmtId="2" fontId="55" fillId="0" borderId="35" xfId="0" applyNumberFormat="1" applyFont="1" applyBorder="1" applyAlignment="1">
      <alignment horizontal="right"/>
    </xf>
    <xf numFmtId="4" fontId="55" fillId="0" borderId="38" xfId="0" applyNumberFormat="1" applyFont="1" applyFill="1" applyBorder="1" applyAlignment="1">
      <alignment horizontal="right"/>
    </xf>
    <xf numFmtId="4" fontId="55" fillId="0" borderId="34" xfId="0" applyNumberFormat="1" applyFont="1" applyFill="1" applyBorder="1" applyAlignment="1">
      <alignment horizontal="right"/>
    </xf>
    <xf numFmtId="4" fontId="56" fillId="0" borderId="0" xfId="0" applyNumberFormat="1" applyFont="1" applyFill="1" applyBorder="1" applyAlignment="1">
      <alignment horizontal="right"/>
    </xf>
    <xf numFmtId="4" fontId="6" fillId="0" borderId="38" xfId="0" applyNumberFormat="1" applyFont="1" applyFill="1" applyBorder="1" applyAlignment="1">
      <alignment horizontal="right"/>
    </xf>
    <xf numFmtId="4" fontId="6" fillId="0" borderId="34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0" fontId="2" fillId="0" borderId="0" xfId="86" applyFont="1" applyBorder="1">
      <alignment/>
      <protection/>
    </xf>
    <xf numFmtId="166" fontId="1" fillId="0" borderId="0" xfId="87" applyNumberFormat="1">
      <alignment/>
      <protection/>
    </xf>
    <xf numFmtId="167" fontId="9" fillId="0" borderId="0" xfId="86" applyNumberFormat="1" applyFont="1" applyFill="1">
      <alignment/>
      <protection/>
    </xf>
    <xf numFmtId="1" fontId="1" fillId="0" borderId="0" xfId="87" applyNumberFormat="1">
      <alignment/>
      <protection/>
    </xf>
    <xf numFmtId="4" fontId="15" fillId="0" borderId="0" xfId="190" applyNumberFormat="1" applyBorder="1">
      <alignment horizontal="right" vertical="center"/>
    </xf>
    <xf numFmtId="3" fontId="15" fillId="0" borderId="0" xfId="190" applyNumberFormat="1" applyBorder="1">
      <alignment horizontal="right" vertical="center"/>
    </xf>
    <xf numFmtId="49" fontId="2" fillId="0" borderId="46" xfId="86" applyNumberFormat="1" applyFont="1" applyFill="1" applyBorder="1" applyAlignment="1">
      <alignment horizontal="center"/>
      <protection/>
    </xf>
    <xf numFmtId="166" fontId="55" fillId="0" borderId="0" xfId="0" applyNumberFormat="1" applyFont="1" applyFill="1" applyBorder="1" applyAlignment="1">
      <alignment horizontal="center"/>
    </xf>
    <xf numFmtId="4" fontId="10" fillId="0" borderId="0" xfId="86" applyNumberFormat="1" applyFont="1" applyFill="1">
      <alignment/>
      <protection/>
    </xf>
    <xf numFmtId="0" fontId="6" fillId="0" borderId="0" xfId="0" applyFont="1" applyFill="1" applyBorder="1" applyAlignment="1">
      <alignment horizontal="left"/>
    </xf>
    <xf numFmtId="4" fontId="0" fillId="0" borderId="0" xfId="0" applyNumberFormat="1" applyAlignment="1">
      <alignment/>
    </xf>
    <xf numFmtId="4" fontId="10" fillId="0" borderId="0" xfId="86" applyNumberFormat="1" applyFont="1">
      <alignment/>
      <protection/>
    </xf>
    <xf numFmtId="0" fontId="11" fillId="0" borderId="0" xfId="86" applyFont="1" applyFill="1">
      <alignment/>
      <protection/>
    </xf>
    <xf numFmtId="0" fontId="5" fillId="0" borderId="55" xfId="86" applyFont="1" applyFill="1" applyBorder="1" applyAlignment="1">
      <alignment horizontal="center"/>
      <protection/>
    </xf>
    <xf numFmtId="0" fontId="5" fillId="0" borderId="40" xfId="86" applyFont="1" applyFill="1" applyBorder="1" applyAlignment="1">
      <alignment/>
      <protection/>
    </xf>
    <xf numFmtId="0" fontId="5" fillId="0" borderId="64" xfId="86" applyFont="1" applyFill="1" applyBorder="1" applyAlignment="1">
      <alignment/>
      <protection/>
    </xf>
    <xf numFmtId="0" fontId="5" fillId="0" borderId="45" xfId="86" applyFont="1" applyFill="1" applyBorder="1" applyAlignment="1">
      <alignment/>
      <protection/>
    </xf>
    <xf numFmtId="0" fontId="2" fillId="0" borderId="47" xfId="86" applyFont="1" applyFill="1" applyBorder="1" applyAlignment="1">
      <alignment horizontal="center"/>
      <protection/>
    </xf>
    <xf numFmtId="0" fontId="2" fillId="0" borderId="35" xfId="86" applyFont="1" applyFill="1" applyBorder="1" applyAlignment="1">
      <alignment horizontal="center"/>
      <protection/>
    </xf>
    <xf numFmtId="3" fontId="2" fillId="0" borderId="38" xfId="86" applyNumberFormat="1" applyFont="1" applyFill="1" applyBorder="1" applyAlignment="1">
      <alignment horizontal="center"/>
      <protection/>
    </xf>
    <xf numFmtId="0" fontId="2" fillId="0" borderId="34" xfId="86" applyFont="1" applyFill="1" applyBorder="1" applyAlignment="1">
      <alignment horizontal="center"/>
      <protection/>
    </xf>
    <xf numFmtId="0" fontId="2" fillId="0" borderId="54" xfId="86" applyFont="1" applyFill="1" applyBorder="1" applyAlignment="1">
      <alignment horizontal="center"/>
      <protection/>
    </xf>
    <xf numFmtId="0" fontId="2" fillId="0" borderId="43" xfId="86" applyFont="1" applyFill="1" applyBorder="1" applyAlignment="1">
      <alignment horizontal="center"/>
      <protection/>
    </xf>
    <xf numFmtId="3" fontId="2" fillId="0" borderId="27" xfId="86" applyNumberFormat="1" applyFont="1" applyFill="1" applyBorder="1" applyAlignment="1">
      <alignment horizontal="center"/>
      <protection/>
    </xf>
    <xf numFmtId="0" fontId="2" fillId="0" borderId="48" xfId="86" applyFont="1" applyBorder="1" applyAlignment="1">
      <alignment horizontal="center"/>
      <protection/>
    </xf>
    <xf numFmtId="49" fontId="2" fillId="0" borderId="55" xfId="86" applyNumberFormat="1" applyFont="1" applyFill="1" applyBorder="1" applyAlignment="1">
      <alignment horizontal="center"/>
      <protection/>
    </xf>
    <xf numFmtId="49" fontId="2" fillId="0" borderId="65" xfId="86" applyNumberFormat="1" applyFont="1" applyFill="1" applyBorder="1" applyAlignment="1">
      <alignment horizontal="center"/>
      <protection/>
    </xf>
    <xf numFmtId="4" fontId="4" fillId="0" borderId="42" xfId="86" applyNumberFormat="1" applyFont="1" applyFill="1" applyBorder="1">
      <alignment/>
      <protection/>
    </xf>
    <xf numFmtId="167" fontId="4" fillId="0" borderId="59" xfId="86" applyNumberFormat="1" applyFont="1" applyFill="1" applyBorder="1">
      <alignment/>
      <protection/>
    </xf>
    <xf numFmtId="172" fontId="4" fillId="0" borderId="0" xfId="86" applyNumberFormat="1" applyFont="1" applyFill="1" applyBorder="1">
      <alignment/>
      <protection/>
    </xf>
    <xf numFmtId="4" fontId="2" fillId="0" borderId="29" xfId="86" applyNumberFormat="1" applyFont="1" applyFill="1" applyBorder="1">
      <alignment/>
      <protection/>
    </xf>
    <xf numFmtId="167" fontId="5" fillId="0" borderId="54" xfId="86" applyNumberFormat="1" applyFont="1" applyFill="1" applyBorder="1">
      <alignment/>
      <protection/>
    </xf>
    <xf numFmtId="165" fontId="2" fillId="0" borderId="0" xfId="86" applyNumberFormat="1" applyFont="1" applyFill="1" applyBorder="1">
      <alignment/>
      <protection/>
    </xf>
    <xf numFmtId="4" fontId="7" fillId="0" borderId="29" xfId="86" applyNumberFormat="1" applyFont="1" applyFill="1" applyBorder="1">
      <alignment/>
      <protection/>
    </xf>
    <xf numFmtId="167" fontId="7" fillId="0" borderId="54" xfId="86" applyNumberFormat="1" applyFont="1" applyFill="1" applyBorder="1">
      <alignment/>
      <protection/>
    </xf>
    <xf numFmtId="165" fontId="7" fillId="0" borderId="0" xfId="86" applyNumberFormat="1" applyFont="1" applyFill="1" applyBorder="1">
      <alignment/>
      <protection/>
    </xf>
    <xf numFmtId="4" fontId="8" fillId="0" borderId="29" xfId="86" applyNumberFormat="1" applyFont="1" applyFill="1" applyBorder="1">
      <alignment/>
      <protection/>
    </xf>
    <xf numFmtId="167" fontId="8" fillId="0" borderId="54" xfId="86" applyNumberFormat="1" applyFont="1" applyFill="1" applyBorder="1">
      <alignment/>
      <protection/>
    </xf>
    <xf numFmtId="165" fontId="8" fillId="0" borderId="0" xfId="86" applyNumberFormat="1" applyFont="1" applyFill="1" applyBorder="1">
      <alignment/>
      <protection/>
    </xf>
    <xf numFmtId="167" fontId="2" fillId="0" borderId="54" xfId="86" applyNumberFormat="1" applyFont="1" applyFill="1" applyBorder="1">
      <alignment/>
      <protection/>
    </xf>
    <xf numFmtId="0" fontId="57" fillId="0" borderId="0" xfId="86" applyFont="1" applyFill="1" applyAlignment="1">
      <alignment horizontal="center"/>
      <protection/>
    </xf>
    <xf numFmtId="171" fontId="1" fillId="0" borderId="0" xfId="113" applyNumberFormat="1" applyFont="1" applyFill="1" applyBorder="1" applyAlignment="1">
      <alignment horizontal="right"/>
      <protection/>
    </xf>
    <xf numFmtId="170" fontId="2" fillId="0" borderId="0" xfId="86" applyNumberFormat="1" applyFont="1" applyFill="1">
      <alignment/>
      <protection/>
    </xf>
    <xf numFmtId="169" fontId="2" fillId="0" borderId="0" xfId="86" applyNumberFormat="1" applyFont="1">
      <alignment/>
      <protection/>
    </xf>
    <xf numFmtId="4" fontId="8" fillId="0" borderId="29" xfId="86" applyNumberFormat="1" applyFont="1" applyFill="1" applyBorder="1">
      <alignment/>
      <protection/>
    </xf>
    <xf numFmtId="165" fontId="8" fillId="0" borderId="0" xfId="86" applyNumberFormat="1" applyFont="1" applyFill="1" applyBorder="1">
      <alignment/>
      <protection/>
    </xf>
    <xf numFmtId="0" fontId="8" fillId="0" borderId="0" xfId="86" applyFont="1" applyFill="1">
      <alignment/>
      <protection/>
    </xf>
    <xf numFmtId="4" fontId="1" fillId="0" borderId="0" xfId="113" applyNumberFormat="1" applyFont="1" applyFill="1">
      <alignment/>
      <protection/>
    </xf>
    <xf numFmtId="173" fontId="8" fillId="0" borderId="0" xfId="86" applyNumberFormat="1" applyFont="1" applyFill="1">
      <alignment/>
      <protection/>
    </xf>
    <xf numFmtId="4" fontId="8" fillId="0" borderId="0" xfId="86" applyNumberFormat="1" applyFont="1" applyFill="1">
      <alignment/>
      <protection/>
    </xf>
    <xf numFmtId="4" fontId="2" fillId="0" borderId="29" xfId="86" applyNumberFormat="1" applyFont="1" applyFill="1" applyBorder="1" applyAlignment="1">
      <alignment horizontal="right"/>
      <protection/>
    </xf>
    <xf numFmtId="167" fontId="2" fillId="0" borderId="54" xfId="86" applyNumberFormat="1" applyFont="1" applyFill="1" applyBorder="1">
      <alignment/>
      <protection/>
    </xf>
    <xf numFmtId="165" fontId="2" fillId="0" borderId="0" xfId="86" applyNumberFormat="1" applyFont="1" applyFill="1" applyBorder="1">
      <alignment/>
      <protection/>
    </xf>
    <xf numFmtId="3" fontId="2" fillId="0" borderId="0" xfId="86" applyNumberFormat="1" applyFont="1" applyFill="1" applyBorder="1" applyAlignment="1">
      <alignment horizontal="right"/>
      <protection/>
    </xf>
    <xf numFmtId="4" fontId="15" fillId="0" borderId="0" xfId="109" applyNumberFormat="1" applyFill="1" applyBorder="1">
      <alignment/>
      <protection/>
    </xf>
    <xf numFmtId="4" fontId="19" fillId="0" borderId="0" xfId="122" applyNumberFormat="1" applyFill="1" applyBorder="1">
      <alignment vertical="center"/>
    </xf>
    <xf numFmtId="4" fontId="2" fillId="0" borderId="43" xfId="86" applyNumberFormat="1" applyFont="1" applyFill="1" applyBorder="1" applyAlignment="1">
      <alignment horizontal="right"/>
      <protection/>
    </xf>
    <xf numFmtId="4" fontId="2" fillId="0" borderId="27" xfId="86" applyNumberFormat="1" applyFont="1" applyFill="1" applyBorder="1">
      <alignment/>
      <protection/>
    </xf>
    <xf numFmtId="167" fontId="2" fillId="0" borderId="48" xfId="86" applyNumberFormat="1" applyFont="1" applyFill="1" applyBorder="1">
      <alignment/>
      <protection/>
    </xf>
    <xf numFmtId="3" fontId="2" fillId="0" borderId="36" xfId="86" applyNumberFormat="1" applyFont="1" applyFill="1" applyBorder="1" applyAlignment="1">
      <alignment horizontal="center"/>
      <protection/>
    </xf>
    <xf numFmtId="4" fontId="4" fillId="0" borderId="36" xfId="86" applyNumberFormat="1" applyFont="1" applyFill="1" applyBorder="1" applyAlignment="1">
      <alignment/>
      <protection/>
    </xf>
    <xf numFmtId="4" fontId="4" fillId="0" borderId="29" xfId="86" applyNumberFormat="1" applyFont="1" applyFill="1" applyBorder="1">
      <alignment/>
      <protection/>
    </xf>
    <xf numFmtId="167" fontId="4" fillId="0" borderId="54" xfId="86" applyNumberFormat="1" applyFont="1" applyBorder="1">
      <alignment/>
      <protection/>
    </xf>
    <xf numFmtId="4" fontId="7" fillId="0" borderId="36" xfId="86" applyNumberFormat="1" applyFont="1" applyFill="1" applyBorder="1" applyAlignment="1">
      <alignment/>
      <protection/>
    </xf>
    <xf numFmtId="167" fontId="7" fillId="0" borderId="54" xfId="86" applyNumberFormat="1" applyFont="1" applyBorder="1">
      <alignment/>
      <protection/>
    </xf>
    <xf numFmtId="3" fontId="7" fillId="0" borderId="0" xfId="86" applyNumberFormat="1" applyFont="1" applyFill="1" applyBorder="1">
      <alignment/>
      <protection/>
    </xf>
    <xf numFmtId="4" fontId="2" fillId="0" borderId="36" xfId="86" applyNumberFormat="1" applyFont="1" applyFill="1" applyBorder="1" applyAlignment="1">
      <alignment/>
      <protection/>
    </xf>
    <xf numFmtId="3" fontId="2" fillId="0" borderId="0" xfId="86" applyNumberFormat="1" applyFont="1" applyFill="1" applyBorder="1">
      <alignment/>
      <protection/>
    </xf>
    <xf numFmtId="4" fontId="2" fillId="0" borderId="29" xfId="86" applyNumberFormat="1" applyFont="1" applyFill="1" applyBorder="1">
      <alignment/>
      <protection/>
    </xf>
    <xf numFmtId="3" fontId="2" fillId="0" borderId="0" xfId="86" applyNumberFormat="1" applyFont="1" applyFill="1" applyBorder="1">
      <alignment/>
      <protection/>
    </xf>
    <xf numFmtId="0" fontId="6" fillId="0" borderId="0" xfId="0" applyFont="1" applyFill="1" applyAlignment="1">
      <alignment/>
    </xf>
    <xf numFmtId="4" fontId="15" fillId="0" borderId="15" xfId="191" applyNumberFormat="1">
      <alignment horizontal="right" vertical="center"/>
    </xf>
    <xf numFmtId="4" fontId="19" fillId="29" borderId="15" xfId="123" applyNumberFormat="1">
      <alignment vertical="center"/>
    </xf>
    <xf numFmtId="4" fontId="2" fillId="0" borderId="36" xfId="86" applyNumberFormat="1" applyFont="1" applyFill="1" applyBorder="1" applyAlignment="1">
      <alignment/>
      <protection/>
    </xf>
    <xf numFmtId="4" fontId="5" fillId="0" borderId="29" xfId="86" applyNumberFormat="1" applyFont="1" applyFill="1" applyBorder="1">
      <alignment/>
      <protection/>
    </xf>
    <xf numFmtId="3" fontId="5" fillId="0" borderId="0" xfId="86" applyNumberFormat="1" applyFont="1" applyFill="1" applyBorder="1">
      <alignment/>
      <protection/>
    </xf>
    <xf numFmtId="4" fontId="4" fillId="0" borderId="46" xfId="86" applyNumberFormat="1" applyFont="1" applyFill="1" applyBorder="1">
      <alignment/>
      <protection/>
    </xf>
    <xf numFmtId="4" fontId="4" fillId="0" borderId="31" xfId="86" applyNumberFormat="1" applyFont="1" applyFill="1" applyBorder="1" applyAlignment="1">
      <alignment/>
      <protection/>
    </xf>
    <xf numFmtId="4" fontId="4" fillId="0" borderId="55" xfId="86" applyNumberFormat="1" applyFont="1" applyFill="1" applyBorder="1">
      <alignment/>
      <protection/>
    </xf>
    <xf numFmtId="167" fontId="4" fillId="0" borderId="41" xfId="86" applyNumberFormat="1" applyFont="1" applyFill="1" applyBorder="1">
      <alignment/>
      <protection/>
    </xf>
    <xf numFmtId="167" fontId="4" fillId="0" borderId="65" xfId="86" applyNumberFormat="1" applyFont="1" applyFill="1" applyBorder="1">
      <alignment/>
      <protection/>
    </xf>
    <xf numFmtId="165" fontId="4" fillId="0" borderId="0" xfId="86" applyNumberFormat="1" applyFont="1" applyFill="1" applyBorder="1">
      <alignment/>
      <protection/>
    </xf>
    <xf numFmtId="0" fontId="15" fillId="0" borderId="0" xfId="108">
      <alignment/>
      <protection/>
    </xf>
    <xf numFmtId="0" fontId="15" fillId="0" borderId="0" xfId="106">
      <alignment/>
      <protection/>
    </xf>
    <xf numFmtId="0" fontId="15" fillId="0" borderId="0" xfId="104">
      <alignment/>
      <protection/>
    </xf>
    <xf numFmtId="2" fontId="25" fillId="0" borderId="34" xfId="87" applyNumberFormat="1" applyFont="1" applyFill="1" applyBorder="1" applyAlignment="1">
      <alignment/>
      <protection/>
    </xf>
    <xf numFmtId="4" fontId="25" fillId="0" borderId="53" xfId="87" applyNumberFormat="1" applyFont="1" applyBorder="1">
      <alignment/>
      <protection/>
    </xf>
    <xf numFmtId="2" fontId="25" fillId="0" borderId="34" xfId="87" applyNumberFormat="1" applyFont="1" applyBorder="1" applyAlignment="1">
      <alignment/>
      <protection/>
    </xf>
    <xf numFmtId="166" fontId="25" fillId="0" borderId="35" xfId="87" applyNumberFormat="1" applyFont="1" applyBorder="1" applyAlignment="1">
      <alignment/>
      <protection/>
    </xf>
    <xf numFmtId="2" fontId="25" fillId="0" borderId="38" xfId="87" applyNumberFormat="1" applyFont="1" applyBorder="1" applyAlignment="1">
      <alignment/>
      <protection/>
    </xf>
    <xf numFmtId="2" fontId="25" fillId="0" borderId="35" xfId="87" applyNumberFormat="1" applyFont="1" applyBorder="1" applyAlignment="1">
      <alignment/>
      <protection/>
    </xf>
    <xf numFmtId="167" fontId="5" fillId="0" borderId="0" xfId="87" applyNumberFormat="1" applyFont="1" applyAlignment="1">
      <alignment/>
      <protection/>
    </xf>
    <xf numFmtId="166" fontId="25" fillId="0" borderId="54" xfId="87" applyNumberFormat="1" applyFont="1" applyBorder="1" applyAlignment="1">
      <alignment/>
      <protection/>
    </xf>
    <xf numFmtId="0" fontId="26" fillId="0" borderId="0" xfId="87" applyFont="1" applyFill="1">
      <alignment/>
      <protection/>
    </xf>
    <xf numFmtId="166" fontId="6" fillId="0" borderId="0" xfId="0" applyNumberFormat="1" applyFont="1" applyFill="1" applyBorder="1" applyAlignment="1">
      <alignment/>
    </xf>
    <xf numFmtId="166" fontId="25" fillId="0" borderId="35" xfId="87" applyNumberFormat="1" applyFont="1" applyFill="1" applyBorder="1" applyAlignment="1">
      <alignment/>
      <protection/>
    </xf>
    <xf numFmtId="2" fontId="25" fillId="0" borderId="53" xfId="87" applyNumberFormat="1" applyFont="1" applyFill="1" applyBorder="1" applyAlignment="1">
      <alignment/>
      <protection/>
    </xf>
    <xf numFmtId="2" fontId="25" fillId="0" borderId="38" xfId="87" applyNumberFormat="1" applyFont="1" applyFill="1" applyBorder="1" applyAlignment="1">
      <alignment/>
      <protection/>
    </xf>
    <xf numFmtId="2" fontId="25" fillId="0" borderId="35" xfId="87" applyNumberFormat="1" applyFont="1" applyFill="1" applyBorder="1" applyAlignment="1">
      <alignment/>
      <protection/>
    </xf>
    <xf numFmtId="167" fontId="5" fillId="0" borderId="0" xfId="87" applyNumberFormat="1" applyFont="1" applyFill="1" applyAlignment="1">
      <alignment/>
      <protection/>
    </xf>
    <xf numFmtId="166" fontId="25" fillId="0" borderId="54" xfId="87" applyNumberFormat="1" applyFont="1" applyFill="1" applyBorder="1" applyAlignment="1">
      <alignment/>
      <protection/>
    </xf>
    <xf numFmtId="167" fontId="4" fillId="0" borderId="41" xfId="86" applyNumberFormat="1" applyFont="1" applyFill="1" applyBorder="1" applyAlignment="1">
      <alignment horizontal="center"/>
      <protection/>
    </xf>
    <xf numFmtId="168" fontId="6" fillId="0" borderId="34" xfId="0" applyNumberFormat="1" applyFont="1" applyFill="1" applyBorder="1" applyAlignment="1">
      <alignment horizontal="center"/>
    </xf>
    <xf numFmtId="168" fontId="6" fillId="0" borderId="34" xfId="0" applyNumberFormat="1" applyFont="1" applyFill="1" applyBorder="1" applyAlignment="1">
      <alignment/>
    </xf>
    <xf numFmtId="168" fontId="55" fillId="0" borderId="34" xfId="0" applyNumberFormat="1" applyFont="1" applyFill="1" applyBorder="1" applyAlignment="1">
      <alignment horizontal="center"/>
    </xf>
    <xf numFmtId="0" fontId="15" fillId="0" borderId="0" xfId="110">
      <alignment/>
      <protection/>
    </xf>
    <xf numFmtId="0" fontId="15" fillId="0" borderId="0" xfId="112">
      <alignment/>
      <protection/>
    </xf>
    <xf numFmtId="167" fontId="11" fillId="0" borderId="0" xfId="87" applyNumberFormat="1" applyFont="1" applyAlignment="1">
      <alignment horizontal="center"/>
      <protection/>
    </xf>
    <xf numFmtId="166" fontId="27" fillId="0" borderId="54" xfId="87" applyNumberFormat="1" applyFont="1" applyBorder="1" applyAlignment="1">
      <alignment horizontal="center"/>
      <protection/>
    </xf>
    <xf numFmtId="166" fontId="27" fillId="0" borderId="35" xfId="87" applyNumberFormat="1" applyFont="1" applyBorder="1" applyAlignment="1">
      <alignment horizontal="center"/>
      <protection/>
    </xf>
    <xf numFmtId="0" fontId="15" fillId="0" borderId="0" xfId="111">
      <alignment/>
      <protection/>
    </xf>
    <xf numFmtId="0" fontId="9" fillId="0" borderId="0" xfId="87" applyFont="1" applyFill="1" applyAlignment="1">
      <alignment/>
      <protection/>
    </xf>
    <xf numFmtId="49" fontId="4" fillId="0" borderId="42" xfId="86" applyNumberFormat="1" applyFont="1" applyFill="1" applyBorder="1">
      <alignment/>
      <protection/>
    </xf>
    <xf numFmtId="49" fontId="2" fillId="0" borderId="29" xfId="86" applyNumberFormat="1" applyFont="1" applyFill="1" applyBorder="1">
      <alignment/>
      <protection/>
    </xf>
    <xf numFmtId="49" fontId="7" fillId="0" borderId="29" xfId="86" applyNumberFormat="1" applyFont="1" applyFill="1" applyBorder="1">
      <alignment/>
      <protection/>
    </xf>
    <xf numFmtId="49" fontId="8" fillId="0" borderId="29" xfId="86" applyNumberFormat="1" applyFont="1" applyFill="1" applyBorder="1">
      <alignment/>
      <protection/>
    </xf>
    <xf numFmtId="49" fontId="6" fillId="0" borderId="29" xfId="86" applyNumberFormat="1" applyFont="1" applyFill="1" applyBorder="1">
      <alignment/>
      <protection/>
    </xf>
    <xf numFmtId="49" fontId="27" fillId="0" borderId="29" xfId="86" applyNumberFormat="1" applyFont="1" applyFill="1" applyBorder="1" applyAlignment="1">
      <alignment horizontal="left"/>
      <protection/>
    </xf>
    <xf numFmtId="49" fontId="11" fillId="0" borderId="29" xfId="86" applyNumberFormat="1" applyFont="1" applyFill="1" applyBorder="1">
      <alignment/>
      <protection/>
    </xf>
    <xf numFmtId="49" fontId="11" fillId="0" borderId="29" xfId="86" applyNumberFormat="1" applyFont="1" applyFill="1" applyBorder="1" applyAlignment="1">
      <alignment horizontal="left"/>
      <protection/>
    </xf>
    <xf numFmtId="49" fontId="11" fillId="0" borderId="29" xfId="86" applyNumberFormat="1" applyFont="1" applyFill="1" applyBorder="1">
      <alignment/>
      <protection/>
    </xf>
    <xf numFmtId="49" fontId="2" fillId="0" borderId="29" xfId="86" applyNumberFormat="1" applyFont="1" applyFill="1" applyBorder="1" applyAlignment="1">
      <alignment horizontal="left"/>
      <protection/>
    </xf>
    <xf numFmtId="49" fontId="27" fillId="0" borderId="29" xfId="86" applyNumberFormat="1" applyFont="1" applyFill="1" applyBorder="1" applyAlignment="1">
      <alignment horizontal="left" vertical="center" wrapText="1"/>
      <protection/>
    </xf>
    <xf numFmtId="49" fontId="2" fillId="0" borderId="43" xfId="86" applyNumberFormat="1" applyFont="1" applyFill="1" applyBorder="1" applyAlignment="1">
      <alignment horizontal="left"/>
      <protection/>
    </xf>
    <xf numFmtId="49" fontId="4" fillId="0" borderId="29" xfId="86" applyNumberFormat="1" applyFont="1" applyFill="1" applyBorder="1">
      <alignment/>
      <protection/>
    </xf>
    <xf numFmtId="0" fontId="2" fillId="0" borderId="29" xfId="86" applyFont="1" applyFill="1" applyBorder="1" applyAlignment="1">
      <alignment horizontal="left"/>
      <protection/>
    </xf>
    <xf numFmtId="49" fontId="11" fillId="0" borderId="29" xfId="86" applyNumberFormat="1" applyFont="1" applyFill="1" applyBorder="1" applyAlignment="1">
      <alignment horizontal="left"/>
      <protection/>
    </xf>
    <xf numFmtId="49" fontId="2" fillId="0" borderId="29" xfId="86" applyNumberFormat="1" applyFont="1" applyFill="1" applyBorder="1" applyAlignment="1">
      <alignment horizontal="left"/>
      <protection/>
    </xf>
    <xf numFmtId="49" fontId="25" fillId="0" borderId="29" xfId="87" applyNumberFormat="1" applyFont="1" applyBorder="1">
      <alignment/>
      <protection/>
    </xf>
    <xf numFmtId="49" fontId="6" fillId="0" borderId="29" xfId="0" applyNumberFormat="1" applyFont="1" applyBorder="1" applyAlignment="1">
      <alignment/>
    </xf>
    <xf numFmtId="49" fontId="6" fillId="0" borderId="29" xfId="0" applyNumberFormat="1" applyFont="1" applyFill="1" applyBorder="1" applyAlignment="1">
      <alignment/>
    </xf>
    <xf numFmtId="49" fontId="25" fillId="0" borderId="29" xfId="87" applyNumberFormat="1" applyFont="1" applyFill="1" applyBorder="1">
      <alignment/>
      <protection/>
    </xf>
    <xf numFmtId="0" fontId="6" fillId="0" borderId="66" xfId="0" applyFont="1" applyBorder="1" applyAlignment="1">
      <alignment horizontal="center"/>
    </xf>
    <xf numFmtId="0" fontId="6" fillId="0" borderId="67" xfId="0" applyFont="1" applyBorder="1" applyAlignment="1">
      <alignment horizontal="center"/>
    </xf>
    <xf numFmtId="0" fontId="6" fillId="0" borderId="68" xfId="0" applyFont="1" applyBorder="1" applyAlignment="1">
      <alignment horizontal="center"/>
    </xf>
    <xf numFmtId="0" fontId="3" fillId="0" borderId="0" xfId="86" applyFont="1" applyFill="1" applyAlignment="1">
      <alignment horizontal="left"/>
      <protection/>
    </xf>
    <xf numFmtId="0" fontId="2" fillId="0" borderId="66" xfId="86" applyFont="1" applyFill="1" applyBorder="1" applyAlignment="1">
      <alignment horizontal="center"/>
      <protection/>
    </xf>
    <xf numFmtId="0" fontId="2" fillId="0" borderId="67" xfId="86" applyFont="1" applyFill="1" applyBorder="1" applyAlignment="1">
      <alignment horizontal="center"/>
      <protection/>
    </xf>
    <xf numFmtId="0" fontId="2" fillId="0" borderId="68" xfId="86" applyFont="1" applyFill="1" applyBorder="1" applyAlignment="1">
      <alignment horizontal="center"/>
      <protection/>
    </xf>
    <xf numFmtId="0" fontId="2" fillId="0" borderId="66" xfId="86" applyFont="1" applyBorder="1" applyAlignment="1">
      <alignment horizontal="center"/>
      <protection/>
    </xf>
    <xf numFmtId="0" fontId="2" fillId="0" borderId="68" xfId="86" applyFont="1" applyBorder="1" applyAlignment="1">
      <alignment horizontal="center"/>
      <protection/>
    </xf>
    <xf numFmtId="0" fontId="2" fillId="0" borderId="67" xfId="86" applyFont="1" applyBorder="1" applyAlignment="1">
      <alignment horizontal="center"/>
      <protection/>
    </xf>
    <xf numFmtId="0" fontId="2" fillId="0" borderId="69" xfId="86" applyFont="1" applyFill="1" applyBorder="1" applyAlignment="1">
      <alignment horizontal="center"/>
      <protection/>
    </xf>
    <xf numFmtId="0" fontId="6" fillId="0" borderId="0" xfId="87" applyFont="1" applyBorder="1" applyAlignment="1">
      <alignment horizontal="center"/>
      <protection/>
    </xf>
    <xf numFmtId="0" fontId="6" fillId="0" borderId="35" xfId="87" applyFont="1" applyBorder="1" applyAlignment="1">
      <alignment horizontal="center"/>
      <protection/>
    </xf>
    <xf numFmtId="0" fontId="6" fillId="0" borderId="70" xfId="87" applyFont="1" applyBorder="1" applyAlignment="1">
      <alignment horizontal="center"/>
      <protection/>
    </xf>
    <xf numFmtId="0" fontId="6" fillId="0" borderId="71" xfId="87" applyFont="1" applyBorder="1" applyAlignment="1">
      <alignment horizontal="center"/>
      <protection/>
    </xf>
    <xf numFmtId="0" fontId="41" fillId="0" borderId="0" xfId="87" applyFont="1" applyFill="1" applyAlignment="1">
      <alignment/>
      <protection/>
    </xf>
    <xf numFmtId="0" fontId="6" fillId="0" borderId="66" xfId="87" applyFont="1" applyBorder="1" applyAlignment="1">
      <alignment horizontal="center"/>
      <protection/>
    </xf>
    <xf numFmtId="0" fontId="6" fillId="0" borderId="68" xfId="87" applyFont="1" applyBorder="1" applyAlignment="1">
      <alignment horizontal="center"/>
      <protection/>
    </xf>
    <xf numFmtId="0" fontId="6" fillId="0" borderId="67" xfId="87" applyFont="1" applyBorder="1" applyAlignment="1">
      <alignment horizontal="center"/>
      <protection/>
    </xf>
    <xf numFmtId="0" fontId="6" fillId="0" borderId="60" xfId="87" applyFont="1" applyBorder="1" applyAlignment="1">
      <alignment horizontal="center"/>
      <protection/>
    </xf>
    <xf numFmtId="0" fontId="6" fillId="0" borderId="56" xfId="87" applyFont="1" applyBorder="1" applyAlignment="1">
      <alignment horizontal="center"/>
      <protection/>
    </xf>
    <xf numFmtId="0" fontId="6" fillId="0" borderId="61" xfId="87" applyFont="1" applyBorder="1" applyAlignment="1">
      <alignment horizontal="center"/>
      <protection/>
    </xf>
    <xf numFmtId="0" fontId="5" fillId="0" borderId="40" xfId="86" applyFont="1" applyFill="1" applyBorder="1" applyAlignment="1">
      <alignment horizontal="center"/>
      <protection/>
    </xf>
    <xf numFmtId="0" fontId="5" fillId="0" borderId="45" xfId="86" applyFont="1" applyFill="1" applyBorder="1" applyAlignment="1">
      <alignment horizontal="center"/>
      <protection/>
    </xf>
  </cellXfs>
  <cellStyles count="20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ccent1 - 20%" xfId="33"/>
    <cellStyle name="Accent1 - 40%" xfId="34"/>
    <cellStyle name="Accent1 - 60%" xfId="35"/>
    <cellStyle name="Accent2 - 20%" xfId="36"/>
    <cellStyle name="Accent2 - 40%" xfId="37"/>
    <cellStyle name="Accent2 - 60%" xfId="38"/>
    <cellStyle name="Accent3 - 20%" xfId="39"/>
    <cellStyle name="Accent3 - 40%" xfId="40"/>
    <cellStyle name="Accent3 - 60%" xfId="41"/>
    <cellStyle name="Accent3_Denní tabulky2009" xfId="42"/>
    <cellStyle name="Accent4 - 20%" xfId="43"/>
    <cellStyle name="Accent4 - 40%" xfId="44"/>
    <cellStyle name="Accent4 - 60%" xfId="45"/>
    <cellStyle name="Accent4_Denní tabulky2009" xfId="46"/>
    <cellStyle name="Accent5 - 20%" xfId="47"/>
    <cellStyle name="Accent5 - 40%" xfId="48"/>
    <cellStyle name="Accent5 - 60%" xfId="49"/>
    <cellStyle name="Accent5_Denní tabulky2009" xfId="50"/>
    <cellStyle name="Accent6 - 20%" xfId="51"/>
    <cellStyle name="Accent6 - 40%" xfId="52"/>
    <cellStyle name="Accent6 - 60%" xfId="53"/>
    <cellStyle name="Accent6_Denní tabulky2009" xfId="54"/>
    <cellStyle name="Bad" xfId="55"/>
    <cellStyle name="Calculation" xfId="56"/>
    <cellStyle name="Celkem" xfId="57"/>
    <cellStyle name="Comma" xfId="58"/>
    <cellStyle name="Čárka 2" xfId="59"/>
    <cellStyle name="Comma [0]" xfId="60"/>
    <cellStyle name="Emphasis 1" xfId="61"/>
    <cellStyle name="Emphasis 2" xfId="62"/>
    <cellStyle name="Emphasis 3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Check Cell" xfId="71"/>
    <cellStyle name="Chybně" xfId="72"/>
    <cellStyle name="Input" xfId="73"/>
    <cellStyle name="Kontrolní buňka" xfId="74"/>
    <cellStyle name="Linked Cell" xfId="75"/>
    <cellStyle name="m?ny_##____" xfId="76"/>
    <cellStyle name="Currency" xfId="77"/>
    <cellStyle name="Currency [0]" xfId="78"/>
    <cellStyle name="Nadpis 1" xfId="79"/>
    <cellStyle name="Nadpis 2" xfId="80"/>
    <cellStyle name="Nadpis 3" xfId="81"/>
    <cellStyle name="Nadpis 4" xfId="82"/>
    <cellStyle name="Název" xfId="83"/>
    <cellStyle name="Neutral" xfId="84"/>
    <cellStyle name="Neutrální" xfId="85"/>
    <cellStyle name="Normal_Denní tabulky - příprava na rok 2013" xfId="86"/>
    <cellStyle name="Normální 2" xfId="87"/>
    <cellStyle name="Normální 2 2" xfId="88"/>
    <cellStyle name="Normální 2_List2" xfId="89"/>
    <cellStyle name="Normální 3" xfId="90"/>
    <cellStyle name="Normální 4" xfId="91"/>
    <cellStyle name="Normální 4 2" xfId="92"/>
    <cellStyle name="Normální 4_DP meziroč.srovnání" xfId="93"/>
    <cellStyle name="Normální 5" xfId="94"/>
    <cellStyle name="Normální 5 2" xfId="95"/>
    <cellStyle name="Normální 5_DP meziroč.srovnání" xfId="96"/>
    <cellStyle name="Normální 6" xfId="97"/>
    <cellStyle name="Normální 6 2" xfId="98"/>
    <cellStyle name="Normální 6_DP meziroč.srovnání" xfId="99"/>
    <cellStyle name="Normální 7" xfId="100"/>
    <cellStyle name="Normální 8" xfId="101"/>
    <cellStyle name="Normální 9" xfId="102"/>
    <cellStyle name="Normální_příjmy+výdaje SR leden-aktuální" xfId="103"/>
    <cellStyle name="Normální_příjmy+výdaje SR leden-aktuální 2" xfId="104"/>
    <cellStyle name="Normální_příjmy+výdaje SR leden-aktuální_1" xfId="105"/>
    <cellStyle name="Normální_příjmy+výdaje SR leden-aktuální_1 2" xfId="106"/>
    <cellStyle name="Normální_příjmy+výdaje SR leden-aktuální_2" xfId="107"/>
    <cellStyle name="Normální_příjmy+výdaje SR leden-aktuální_2 2" xfId="108"/>
    <cellStyle name="Normální_příjmy+výdaje SR leden-aktuální_3 2" xfId="109"/>
    <cellStyle name="Normální_příjmy+výdaje SR leden-aktuální_4" xfId="110"/>
    <cellStyle name="Normální_příjmy+výdaje SR leden-aktuální_8" xfId="111"/>
    <cellStyle name="Normální_příjmy+výdaje SR leden-aktuální_9" xfId="112"/>
    <cellStyle name="Normální_srovnání se SR a skut.2013_1" xfId="113"/>
    <cellStyle name="Note" xfId="114"/>
    <cellStyle name="Output" xfId="115"/>
    <cellStyle name="Followed Hyperlink" xfId="116"/>
    <cellStyle name="Poznámka" xfId="117"/>
    <cellStyle name="Percent" xfId="118"/>
    <cellStyle name="Propojená buňka" xfId="119"/>
    <cellStyle name="SAPBEXaggData" xfId="120"/>
    <cellStyle name="SAPBEXaggData 2" xfId="121"/>
    <cellStyle name="SAPBEXaggData_příjmy+výdaje SR leden-aktuální" xfId="122"/>
    <cellStyle name="SAPBEXaggData_srovnání se SR a skut.2016" xfId="123"/>
    <cellStyle name="SAPBEXaggDataEmph" xfId="124"/>
    <cellStyle name="SAPBEXaggDataEmph 2" xfId="125"/>
    <cellStyle name="SAPBEXaggDataEmph_příjmy+výdaje SR leden-aktuální" xfId="126"/>
    <cellStyle name="SAPBEXaggItem" xfId="127"/>
    <cellStyle name="SAPBEXaggItem 2" xfId="128"/>
    <cellStyle name="SAPBEXaggItem_příjmy+výdaje SR leden-aktuální" xfId="129"/>
    <cellStyle name="SAPBEXaggItemX" xfId="130"/>
    <cellStyle name="SAPBEXexcBad7" xfId="131"/>
    <cellStyle name="SAPBEXexcBad8" xfId="132"/>
    <cellStyle name="SAPBEXexcBad9" xfId="133"/>
    <cellStyle name="SAPBEXexcCritical4" xfId="134"/>
    <cellStyle name="SAPBEXexcCritical5" xfId="135"/>
    <cellStyle name="SAPBEXexcCritical6" xfId="136"/>
    <cellStyle name="SAPBEXexcGood1" xfId="137"/>
    <cellStyle name="SAPBEXexcGood2" xfId="138"/>
    <cellStyle name="SAPBEXexcGood3" xfId="139"/>
    <cellStyle name="SAPBEXfilterDrill" xfId="140"/>
    <cellStyle name="SAPBEXFilterInfo1" xfId="141"/>
    <cellStyle name="SAPBEXFilterInfo2" xfId="142"/>
    <cellStyle name="SAPBEXFilterInfoHlavicka" xfId="143"/>
    <cellStyle name="SAPBEXfilterItem" xfId="144"/>
    <cellStyle name="SAPBEXfilterText" xfId="145"/>
    <cellStyle name="SAPBEXformats" xfId="146"/>
    <cellStyle name="SAPBEXformats 2" xfId="147"/>
    <cellStyle name="SAPBEXformats_příjmy+výdaje SR leden-aktuální" xfId="148"/>
    <cellStyle name="SAPBEXheaderItem" xfId="149"/>
    <cellStyle name="SAPBEXheaderItem 2" xfId="150"/>
    <cellStyle name="SAPBEXheaderItem_příjmy+výdaje SR leden-aktuální" xfId="151"/>
    <cellStyle name="SAPBEXheaderText" xfId="152"/>
    <cellStyle name="SAPBEXHLevel0" xfId="153"/>
    <cellStyle name="SAPBEXHLevel0 2" xfId="154"/>
    <cellStyle name="SAPBEXHLevel0 3" xfId="155"/>
    <cellStyle name="SAPBEXHLevel0 4" xfId="156"/>
    <cellStyle name="SAPBEXHLevel0_List1" xfId="157"/>
    <cellStyle name="SAPBEXHLevel0X" xfId="158"/>
    <cellStyle name="SAPBEXHLevel0X 2" xfId="159"/>
    <cellStyle name="SAPBEXHLevel0X_List1" xfId="160"/>
    <cellStyle name="SAPBEXHLevel1" xfId="161"/>
    <cellStyle name="SAPBEXHLevel1 2" xfId="162"/>
    <cellStyle name="SAPBEXHLevel1 2 2" xfId="163"/>
    <cellStyle name="SAPBEXHLevel1 2_příjmy+výdaje SR leden-aktuální" xfId="164"/>
    <cellStyle name="SAPBEXHLevel1 3" xfId="165"/>
    <cellStyle name="SAPBEXHLevel1 4" xfId="166"/>
    <cellStyle name="SAPBEXHLevel1_01.02.2016" xfId="167"/>
    <cellStyle name="SAPBEXHLevel1X" xfId="168"/>
    <cellStyle name="SAPBEXHLevel2" xfId="169"/>
    <cellStyle name="SAPBEXHLevel2 2" xfId="170"/>
    <cellStyle name="SAPBEXHLevel2 2 2" xfId="171"/>
    <cellStyle name="SAPBEXHLevel2 2_příjmy+výdaje SR leden-aktuální" xfId="172"/>
    <cellStyle name="SAPBEXHLevel2 3" xfId="173"/>
    <cellStyle name="SAPBEXHLevel2 4" xfId="174"/>
    <cellStyle name="SAPBEXHLevel2_01.02.2016" xfId="175"/>
    <cellStyle name="SAPBEXHLevel2X" xfId="176"/>
    <cellStyle name="SAPBEXHLevel3" xfId="177"/>
    <cellStyle name="SAPBEXHLevel3X" xfId="178"/>
    <cellStyle name="SAPBEXchaText" xfId="179"/>
    <cellStyle name="SAPBEXchaText 2" xfId="180"/>
    <cellStyle name="SAPBEXchaText_příjmy+výdaje SR leden-aktuální" xfId="181"/>
    <cellStyle name="SAPBEXinputData" xfId="182"/>
    <cellStyle name="SAPBEXItemHeader" xfId="183"/>
    <cellStyle name="SAPBEXresData" xfId="184"/>
    <cellStyle name="SAPBEXresDataEmph" xfId="185"/>
    <cellStyle name="SAPBEXresItem" xfId="186"/>
    <cellStyle name="SAPBEXresItemX" xfId="187"/>
    <cellStyle name="SAPBEXstdData" xfId="188"/>
    <cellStyle name="SAPBEXstdData 2" xfId="189"/>
    <cellStyle name="SAPBEXstdData_příjmy+výdaje SR leden-aktuální" xfId="190"/>
    <cellStyle name="SAPBEXstdData_srovnání se SR a skut.2016" xfId="191"/>
    <cellStyle name="SAPBEXstdDataEmph" xfId="192"/>
    <cellStyle name="SAPBEXstdDataEmph 2" xfId="193"/>
    <cellStyle name="SAPBEXstdDataEmph_příjmy+výdaje SR leden-aktuální" xfId="194"/>
    <cellStyle name="SAPBEXstdItem" xfId="195"/>
    <cellStyle name="SAPBEXstdItem 2" xfId="196"/>
    <cellStyle name="SAPBEXstdItem_příjmy+výdaje SR leden-aktuální" xfId="197"/>
    <cellStyle name="SAPBEXstdItemX" xfId="198"/>
    <cellStyle name="SAPBEXtitle" xfId="199"/>
    <cellStyle name="SAPBEXunassignedItem" xfId="200"/>
    <cellStyle name="SAPBEXundefined" xfId="201"/>
    <cellStyle name="Sheet Title" xfId="202"/>
    <cellStyle name="Správně" xfId="203"/>
    <cellStyle name="Text upozornění" xfId="204"/>
    <cellStyle name="Title" xfId="205"/>
    <cellStyle name="Total" xfId="206"/>
    <cellStyle name="Vstup" xfId="207"/>
    <cellStyle name="Výpočet" xfId="208"/>
    <cellStyle name="Výstup" xfId="209"/>
    <cellStyle name="Vysvětlující text" xfId="210"/>
    <cellStyle name="Warning Text" xfId="211"/>
    <cellStyle name="Zvýraznění 1" xfId="212"/>
    <cellStyle name="Zvýraznění 2" xfId="213"/>
    <cellStyle name="Zvýraznění 3" xfId="214"/>
    <cellStyle name="Zvýraznění 4" xfId="215"/>
    <cellStyle name="Zvýraznění 5" xfId="216"/>
    <cellStyle name="Zvýraznění 6" xfId="2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2444\AppData\Local\Temp\BW\Analyzer\Workbooks\Z_PRIVYD_001%20Vlivy%20na%20denn&#237;%20zm&#283;ny%20salda%20st&#225;tn&#237;ho%20rozpo&#269;tu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2444\Documents\Pokladni%20plneni\Pokl%20plneni%202012\09%20z&#225;&#345;&#237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Table_PRI"/>
      <sheetName val="Table_VYD"/>
      <sheetName val="Table_PPK"/>
      <sheetName val="PPP"/>
      <sheetName val="&amp;PPP"/>
      <sheetName val="PPV"/>
      <sheetName val="PPK"/>
      <sheetName val="PPP_PRO_201"/>
      <sheetName val="PPV_PRO_201"/>
      <sheetName val="Table_PRIR"/>
      <sheetName val="Table_VYDR"/>
      <sheetName val="Table_ROZR"/>
      <sheetName val="Table_ZU"/>
      <sheetName val="denni pohyby"/>
      <sheetName val="denni pohyby (zdroj jen RIS)"/>
      <sheetName val="denni pohyby (zdroj PPPV a RIS)"/>
      <sheetName val="denni pohyby (JP verze)  "/>
      <sheetName val="Graph"/>
    </sheetNames>
    <sheetDataSet>
      <sheetData sheetId="2">
        <row r="8">
          <cell r="D8">
            <v>3</v>
          </cell>
        </row>
        <row r="11">
          <cell r="D11" t="str">
            <v>05B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jmy"/>
      <sheetName val="Vydaje"/>
      <sheetName val="dálniční poplatky"/>
      <sheetName val="bilance"/>
      <sheetName val="příjmy "/>
      <sheetName val="výdaje"/>
      <sheetName val="příjmy září"/>
      <sheetName val="výdaje září"/>
      <sheetName val="DP meziroční srovnání"/>
      <sheetName val="DP 2012"/>
      <sheetName val="gra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O16"/>
  <sheetViews>
    <sheetView showGridLines="0" workbookViewId="0" topLeftCell="A1">
      <selection activeCell="C7" sqref="C7"/>
    </sheetView>
  </sheetViews>
  <sheetFormatPr defaultColWidth="9.140625" defaultRowHeight="12.75"/>
  <cols>
    <col min="2" max="2" width="7.57421875" style="0" customWidth="1"/>
    <col min="3" max="3" width="20.28125" style="0" customWidth="1"/>
    <col min="4" max="4" width="10.57421875" style="0" customWidth="1"/>
    <col min="5" max="5" width="7.28125" style="0" customWidth="1"/>
    <col min="6" max="7" width="9.421875" style="0" customWidth="1"/>
    <col min="8" max="8" width="10.8515625" style="0" customWidth="1"/>
    <col min="9" max="9" width="7.140625" style="0" customWidth="1"/>
    <col min="10" max="11" width="9.421875" style="0" customWidth="1"/>
  </cols>
  <sheetData>
    <row r="5" spans="3:11" ht="13.5" thickBot="1">
      <c r="C5" s="78"/>
      <c r="D5" s="78"/>
      <c r="E5" s="78"/>
      <c r="F5" s="78"/>
      <c r="G5" s="78"/>
      <c r="H5" s="78"/>
      <c r="I5" s="78"/>
      <c r="J5" s="78"/>
      <c r="K5" s="79" t="s">
        <v>78</v>
      </c>
    </row>
    <row r="6" spans="1:11" ht="12.75">
      <c r="A6" s="100"/>
      <c r="B6" s="100"/>
      <c r="C6" s="80"/>
      <c r="D6" s="405">
        <v>2017</v>
      </c>
      <c r="E6" s="406"/>
      <c r="F6" s="405">
        <v>2018</v>
      </c>
      <c r="G6" s="407"/>
      <c r="H6" s="407"/>
      <c r="I6" s="407"/>
      <c r="J6" s="407"/>
      <c r="K6" s="406"/>
    </row>
    <row r="7" spans="3:15" ht="12.75">
      <c r="C7" s="81" t="s">
        <v>72</v>
      </c>
      <c r="D7" s="89" t="s">
        <v>1</v>
      </c>
      <c r="E7" s="82" t="s">
        <v>2</v>
      </c>
      <c r="F7" s="83" t="s">
        <v>66</v>
      </c>
      <c r="G7" s="106" t="s">
        <v>0</v>
      </c>
      <c r="H7" s="98" t="s">
        <v>76</v>
      </c>
      <c r="I7" s="91" t="s">
        <v>2</v>
      </c>
      <c r="J7" s="91" t="s">
        <v>79</v>
      </c>
      <c r="K7" s="94" t="s">
        <v>4</v>
      </c>
      <c r="M7" s="282"/>
      <c r="N7" s="100"/>
      <c r="O7" s="100"/>
    </row>
    <row r="8" spans="3:11" ht="13.5" thickBot="1">
      <c r="C8" s="81"/>
      <c r="D8" s="83" t="s">
        <v>92</v>
      </c>
      <c r="E8" s="82" t="s">
        <v>5</v>
      </c>
      <c r="F8" s="83" t="s">
        <v>67</v>
      </c>
      <c r="G8" s="106" t="s">
        <v>3</v>
      </c>
      <c r="H8" s="98" t="s">
        <v>92</v>
      </c>
      <c r="I8" s="92" t="s">
        <v>5</v>
      </c>
      <c r="J8" s="97" t="s">
        <v>124</v>
      </c>
      <c r="K8" s="95" t="s">
        <v>125</v>
      </c>
    </row>
    <row r="9" spans="3:11" ht="13.5" thickBot="1">
      <c r="C9" s="84"/>
      <c r="D9" s="101">
        <v>1</v>
      </c>
      <c r="E9" s="102">
        <v>2</v>
      </c>
      <c r="F9" s="28" t="s">
        <v>80</v>
      </c>
      <c r="G9" s="28" t="s">
        <v>81</v>
      </c>
      <c r="H9" s="28" t="s">
        <v>82</v>
      </c>
      <c r="I9" s="103" t="s">
        <v>83</v>
      </c>
      <c r="J9" s="103" t="s">
        <v>84</v>
      </c>
      <c r="K9" s="104" t="s">
        <v>94</v>
      </c>
    </row>
    <row r="10" spans="3:11" ht="12.75">
      <c r="C10" s="81"/>
      <c r="D10" s="83"/>
      <c r="E10" s="82"/>
      <c r="F10" s="83"/>
      <c r="G10" s="92"/>
      <c r="H10" s="98"/>
      <c r="I10" s="92"/>
      <c r="J10" s="92"/>
      <c r="K10" s="94"/>
    </row>
    <row r="11" spans="3:11" ht="13.5">
      <c r="C11" s="85" t="s">
        <v>73</v>
      </c>
      <c r="D11" s="261">
        <v>496.41183176063</v>
      </c>
      <c r="E11" s="262">
        <v>39.7299154884951</v>
      </c>
      <c r="F11" s="261">
        <v>1314.497641409</v>
      </c>
      <c r="G11" s="263">
        <v>1323.081887445</v>
      </c>
      <c r="H11" s="264">
        <v>546.02225993174</v>
      </c>
      <c r="I11" s="265">
        <v>41.268969450270546</v>
      </c>
      <c r="J11" s="265">
        <v>109.99380453829156</v>
      </c>
      <c r="K11" s="266">
        <v>49.610428171110016</v>
      </c>
    </row>
    <row r="12" spans="3:11" ht="13.5">
      <c r="C12" s="85" t="s">
        <v>74</v>
      </c>
      <c r="D12" s="261">
        <v>515.11808383524</v>
      </c>
      <c r="E12" s="262">
        <v>39.33802316248568</v>
      </c>
      <c r="F12" s="261">
        <v>1364.497641409</v>
      </c>
      <c r="G12" s="263">
        <v>1373.081887445</v>
      </c>
      <c r="H12" s="264">
        <v>569.1166990645801</v>
      </c>
      <c r="I12" s="265">
        <v>41.44812514595031</v>
      </c>
      <c r="J12" s="265">
        <v>110.48276442312041</v>
      </c>
      <c r="K12" s="266">
        <v>53.99861522934009</v>
      </c>
    </row>
    <row r="13" spans="3:14" ht="13.5">
      <c r="C13" s="85" t="s">
        <v>75</v>
      </c>
      <c r="D13" s="261">
        <v>-18.706252074610006</v>
      </c>
      <c r="E13" s="280" t="s">
        <v>115</v>
      </c>
      <c r="F13" s="267">
        <v>-50</v>
      </c>
      <c r="G13" s="268">
        <v>-50</v>
      </c>
      <c r="H13" s="269">
        <v>-23.09443913284008</v>
      </c>
      <c r="I13" s="375" t="s">
        <v>115</v>
      </c>
      <c r="J13" s="377" t="s">
        <v>115</v>
      </c>
      <c r="K13" s="266">
        <v>-4.3881870582300735</v>
      </c>
      <c r="M13" s="283"/>
      <c r="N13" s="283"/>
    </row>
    <row r="14" spans="3:11" ht="16.5" customHeight="1">
      <c r="C14" s="256" t="s">
        <v>121</v>
      </c>
      <c r="D14" s="259">
        <v>-35.58766357204</v>
      </c>
      <c r="E14" s="367">
        <v>30.86732886128873</v>
      </c>
      <c r="F14" s="270">
        <v>-50</v>
      </c>
      <c r="G14" s="271">
        <v>-50</v>
      </c>
      <c r="H14" s="272">
        <v>-51.54044469144008</v>
      </c>
      <c r="I14" s="376">
        <v>103.08088938288016</v>
      </c>
      <c r="J14" s="375" t="s">
        <v>115</v>
      </c>
      <c r="K14" s="260">
        <v>-15.952781119400079</v>
      </c>
    </row>
    <row r="15" spans="3:11" ht="6.75" customHeight="1" thickBot="1">
      <c r="C15" s="86"/>
      <c r="D15" s="90"/>
      <c r="E15" s="87"/>
      <c r="F15" s="88"/>
      <c r="G15" s="93"/>
      <c r="H15" s="99"/>
      <c r="I15" s="93"/>
      <c r="J15" s="93"/>
      <c r="K15" s="96"/>
    </row>
    <row r="16" ht="12.75">
      <c r="C16" s="257" t="s">
        <v>140</v>
      </c>
    </row>
  </sheetData>
  <sheetProtection/>
  <mergeCells count="2">
    <mergeCell ref="D6:E6"/>
    <mergeCell ref="F6:K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B1:M99"/>
  <sheetViews>
    <sheetView showGridLines="0" workbookViewId="0" topLeftCell="A1">
      <selection activeCell="B2" sqref="B2:G2"/>
    </sheetView>
  </sheetViews>
  <sheetFormatPr defaultColWidth="9.140625" defaultRowHeight="12.75"/>
  <cols>
    <col min="1" max="1" width="2.57421875" style="1" customWidth="1"/>
    <col min="2" max="2" width="52.8515625" style="1" customWidth="1"/>
    <col min="3" max="3" width="10.140625" style="1" customWidth="1"/>
    <col min="4" max="4" width="8.140625" style="1" customWidth="1"/>
    <col min="5" max="5" width="9.8515625" style="1" customWidth="1"/>
    <col min="6" max="6" width="9.8515625" style="24" customWidth="1"/>
    <col min="7" max="7" width="10.140625" style="1" customWidth="1"/>
    <col min="8" max="8" width="8.00390625" style="1" customWidth="1"/>
    <col min="9" max="9" width="8.8515625" style="1" customWidth="1"/>
    <col min="10" max="10" width="9.421875" style="1" customWidth="1"/>
    <col min="11" max="11" width="3.57421875" style="1" customWidth="1"/>
    <col min="12" max="12" width="11.421875" style="1" customWidth="1"/>
    <col min="13" max="16384" width="9.140625" style="1" customWidth="1"/>
  </cols>
  <sheetData>
    <row r="1" spans="2:12" ht="19.5" customHeight="1">
      <c r="B1" s="8"/>
      <c r="C1" s="221"/>
      <c r="D1" s="221"/>
      <c r="E1" s="221"/>
      <c r="F1" s="23"/>
      <c r="G1" s="8"/>
      <c r="H1" s="8"/>
      <c r="I1" s="8"/>
      <c r="J1" s="8"/>
      <c r="K1" s="8"/>
      <c r="L1" s="8"/>
    </row>
    <row r="2" spans="2:11" ht="18">
      <c r="B2" s="408" t="s">
        <v>70</v>
      </c>
      <c r="C2" s="408"/>
      <c r="D2" s="408"/>
      <c r="E2" s="408"/>
      <c r="F2" s="408"/>
      <c r="G2" s="408"/>
      <c r="H2" s="8"/>
      <c r="I2" s="8"/>
      <c r="J2" s="8"/>
      <c r="K2" s="8"/>
    </row>
    <row r="3" spans="2:11" ht="13.5" thickBot="1">
      <c r="B3" s="8"/>
      <c r="C3" s="8"/>
      <c r="D3" s="8"/>
      <c r="E3" s="8"/>
      <c r="F3" s="23"/>
      <c r="G3" s="8"/>
      <c r="H3" s="157"/>
      <c r="I3" s="157"/>
      <c r="J3" s="157" t="s">
        <v>78</v>
      </c>
      <c r="K3" s="157"/>
    </row>
    <row r="4" spans="2:11" ht="12.75">
      <c r="B4" s="169"/>
      <c r="C4" s="409">
        <v>2017</v>
      </c>
      <c r="D4" s="410"/>
      <c r="E4" s="409">
        <v>2018</v>
      </c>
      <c r="F4" s="411"/>
      <c r="G4" s="411"/>
      <c r="H4" s="411"/>
      <c r="I4" s="411"/>
      <c r="J4" s="410"/>
      <c r="K4" s="214"/>
    </row>
    <row r="5" spans="2:12" ht="12.75">
      <c r="B5" s="168"/>
      <c r="C5" s="3" t="s">
        <v>1</v>
      </c>
      <c r="D5" s="167" t="s">
        <v>2</v>
      </c>
      <c r="E5" s="3" t="s">
        <v>66</v>
      </c>
      <c r="F5" s="26" t="s">
        <v>0</v>
      </c>
      <c r="G5" s="171" t="s">
        <v>1</v>
      </c>
      <c r="H5" s="171" t="s">
        <v>2</v>
      </c>
      <c r="I5" s="171" t="s">
        <v>77</v>
      </c>
      <c r="J5" s="167" t="s">
        <v>4</v>
      </c>
      <c r="K5" s="214"/>
      <c r="L5" s="221"/>
    </row>
    <row r="6" spans="2:12" ht="13.5" customHeight="1" thickBot="1">
      <c r="B6" s="166"/>
      <c r="C6" s="184" t="s">
        <v>92</v>
      </c>
      <c r="D6" s="165" t="s">
        <v>5</v>
      </c>
      <c r="E6" s="5" t="s">
        <v>67</v>
      </c>
      <c r="F6" s="27" t="s">
        <v>3</v>
      </c>
      <c r="G6" s="172" t="s">
        <v>92</v>
      </c>
      <c r="H6" s="156" t="s">
        <v>5</v>
      </c>
      <c r="I6" s="7" t="s">
        <v>124</v>
      </c>
      <c r="J6" s="30" t="s">
        <v>125</v>
      </c>
      <c r="K6" s="215"/>
      <c r="L6" s="221"/>
    </row>
    <row r="7" spans="2:11" ht="13.5" customHeight="1" thickBot="1">
      <c r="B7" s="164"/>
      <c r="C7" s="123">
        <v>1</v>
      </c>
      <c r="D7" s="102">
        <v>2</v>
      </c>
      <c r="E7" s="279" t="s">
        <v>80</v>
      </c>
      <c r="F7" s="28" t="s">
        <v>81</v>
      </c>
      <c r="G7" s="28" t="s">
        <v>82</v>
      </c>
      <c r="H7" s="103" t="s">
        <v>83</v>
      </c>
      <c r="I7" s="103" t="s">
        <v>84</v>
      </c>
      <c r="J7" s="104" t="s">
        <v>85</v>
      </c>
      <c r="K7" s="216"/>
    </row>
    <row r="8" spans="2:12" ht="20.25" customHeight="1">
      <c r="B8" s="385" t="s">
        <v>6</v>
      </c>
      <c r="C8" s="124">
        <v>496.41183176063</v>
      </c>
      <c r="D8" s="202">
        <v>39.7299154884951</v>
      </c>
      <c r="E8" s="124">
        <v>1314.497641409</v>
      </c>
      <c r="F8" s="203">
        <v>1323.081887445</v>
      </c>
      <c r="G8" s="203">
        <v>546.02225993174</v>
      </c>
      <c r="H8" s="204">
        <v>41.268969450270546</v>
      </c>
      <c r="I8" s="204">
        <v>109.99380453829156</v>
      </c>
      <c r="J8" s="205">
        <v>49.610428171110016</v>
      </c>
      <c r="K8" s="206"/>
      <c r="L8" s="223"/>
    </row>
    <row r="9" spans="2:12" ht="12.75">
      <c r="B9" s="386" t="s">
        <v>93</v>
      </c>
      <c r="C9" s="43"/>
      <c r="D9" s="44"/>
      <c r="E9" s="43"/>
      <c r="F9" s="37"/>
      <c r="G9" s="38"/>
      <c r="H9" s="115"/>
      <c r="I9" s="115"/>
      <c r="J9" s="127"/>
      <c r="K9" s="217"/>
      <c r="L9" s="223"/>
    </row>
    <row r="10" spans="2:12" ht="18" customHeight="1">
      <c r="B10" s="387" t="s">
        <v>146</v>
      </c>
      <c r="C10" s="46">
        <v>432.05067246724997</v>
      </c>
      <c r="D10" s="58">
        <v>38.825998859449506</v>
      </c>
      <c r="E10" s="182">
        <v>1219.234484835</v>
      </c>
      <c r="F10" s="41">
        <v>1219.234484835</v>
      </c>
      <c r="G10" s="41">
        <v>466.50179491848996</v>
      </c>
      <c r="H10" s="112">
        <v>38.261860267315356</v>
      </c>
      <c r="I10" s="112">
        <v>107.97386155066138</v>
      </c>
      <c r="J10" s="113">
        <v>34.451122451239996</v>
      </c>
      <c r="K10" s="40"/>
      <c r="L10" s="223"/>
    </row>
    <row r="11" spans="2:12" ht="18" customHeight="1">
      <c r="B11" s="388" t="s">
        <v>147</v>
      </c>
      <c r="C11" s="54">
        <v>243.82010335921998</v>
      </c>
      <c r="D11" s="59">
        <v>36.66702296520318</v>
      </c>
      <c r="E11" s="54">
        <v>722.293925283</v>
      </c>
      <c r="F11" s="42">
        <v>722.293925283</v>
      </c>
      <c r="G11" s="42">
        <v>258.61203778363006</v>
      </c>
      <c r="H11" s="154">
        <v>35.80426592710218</v>
      </c>
      <c r="I11" s="154">
        <v>106.06674110158059</v>
      </c>
      <c r="J11" s="153">
        <v>14.791934424410073</v>
      </c>
      <c r="K11" s="198"/>
      <c r="L11" s="223"/>
    </row>
    <row r="12" spans="2:12" ht="12.75">
      <c r="B12" s="386" t="s">
        <v>93</v>
      </c>
      <c r="C12" s="43"/>
      <c r="D12" s="44"/>
      <c r="E12" s="43"/>
      <c r="F12" s="37"/>
      <c r="G12" s="38"/>
      <c r="H12" s="110"/>
      <c r="I12" s="110"/>
      <c r="J12" s="44"/>
      <c r="K12" s="21"/>
      <c r="L12" s="223"/>
    </row>
    <row r="13" spans="2:12" ht="12.75">
      <c r="B13" s="386" t="s">
        <v>148</v>
      </c>
      <c r="C13" s="43">
        <v>102.96659135821</v>
      </c>
      <c r="D13" s="60">
        <v>39.87861787692099</v>
      </c>
      <c r="E13" s="43">
        <v>280.9</v>
      </c>
      <c r="F13" s="37">
        <v>280.9</v>
      </c>
      <c r="G13" s="38">
        <v>109.24200545308</v>
      </c>
      <c r="H13" s="110">
        <v>38.88999838130296</v>
      </c>
      <c r="I13" s="110">
        <v>106.09461186593863</v>
      </c>
      <c r="J13" s="44">
        <v>6.275414094870001</v>
      </c>
      <c r="K13" s="21"/>
      <c r="L13" s="223"/>
    </row>
    <row r="14" spans="2:12" ht="12.75">
      <c r="B14" s="389" t="s">
        <v>149</v>
      </c>
      <c r="C14" s="43">
        <v>59.82156302085001</v>
      </c>
      <c r="D14" s="60">
        <v>39.6169291528808</v>
      </c>
      <c r="E14" s="43">
        <v>154.7</v>
      </c>
      <c r="F14" s="37">
        <v>154.7</v>
      </c>
      <c r="G14" s="37">
        <v>60.44129523506</v>
      </c>
      <c r="H14" s="110">
        <v>39.070003384007755</v>
      </c>
      <c r="I14" s="110">
        <v>101.03596794017902</v>
      </c>
      <c r="J14" s="44">
        <v>0.6197322142099893</v>
      </c>
      <c r="K14" s="21"/>
      <c r="L14" s="223"/>
    </row>
    <row r="15" spans="2:12" ht="12.75">
      <c r="B15" s="390" t="s">
        <v>150</v>
      </c>
      <c r="C15" s="43">
        <v>31.25018641938</v>
      </c>
      <c r="D15" s="60">
        <v>39.85993165737244</v>
      </c>
      <c r="E15" s="43">
        <v>81.9</v>
      </c>
      <c r="F15" s="37">
        <v>81.9</v>
      </c>
      <c r="G15" s="37">
        <v>31.519841730059998</v>
      </c>
      <c r="H15" s="110">
        <v>38.48576523816849</v>
      </c>
      <c r="I15" s="110">
        <v>100.86289184666357</v>
      </c>
      <c r="J15" s="44">
        <v>0.2696553106799975</v>
      </c>
      <c r="K15" s="21"/>
      <c r="L15" s="223"/>
    </row>
    <row r="16" spans="2:12" ht="12.75">
      <c r="B16" s="390" t="s">
        <v>151</v>
      </c>
      <c r="C16" s="43">
        <v>21.417571685810003</v>
      </c>
      <c r="D16" s="60">
        <v>38.4516547321544</v>
      </c>
      <c r="E16" s="43">
        <v>55.5</v>
      </c>
      <c r="F16" s="37">
        <v>55.5</v>
      </c>
      <c r="G16" s="37">
        <v>21.634975023</v>
      </c>
      <c r="H16" s="110">
        <v>38.98193697837838</v>
      </c>
      <c r="I16" s="110">
        <v>101.01506996394944</v>
      </c>
      <c r="J16" s="44">
        <v>0.21740333718999594</v>
      </c>
      <c r="K16" s="21"/>
      <c r="L16" s="223"/>
    </row>
    <row r="17" spans="2:12" ht="12.75">
      <c r="B17" s="390" t="s">
        <v>152</v>
      </c>
      <c r="C17" s="43">
        <v>0.479807764</v>
      </c>
      <c r="D17" s="60">
        <v>25.25304021052632</v>
      </c>
      <c r="E17" s="43">
        <v>1.9</v>
      </c>
      <c r="F17" s="37">
        <v>1.9</v>
      </c>
      <c r="G17" s="37">
        <v>0.478499737</v>
      </c>
      <c r="H17" s="110">
        <v>25.184196684210526</v>
      </c>
      <c r="I17" s="110">
        <v>99.7273851950424</v>
      </c>
      <c r="J17" s="44">
        <v>-0.001308027000000045</v>
      </c>
      <c r="K17" s="21"/>
      <c r="L17" s="223"/>
    </row>
    <row r="18" spans="2:12" ht="12.75">
      <c r="B18" s="386" t="s">
        <v>153</v>
      </c>
      <c r="C18" s="43">
        <v>28.200788955180002</v>
      </c>
      <c r="D18" s="60">
        <v>24.69421099402802</v>
      </c>
      <c r="E18" s="43">
        <v>118.4</v>
      </c>
      <c r="F18" s="37">
        <v>118.4</v>
      </c>
      <c r="G18" s="37">
        <v>29.21392475084</v>
      </c>
      <c r="H18" s="110">
        <v>24.6739229314527</v>
      </c>
      <c r="I18" s="110">
        <v>103.5925796163724</v>
      </c>
      <c r="J18" s="44">
        <v>1.0131357956599985</v>
      </c>
      <c r="K18" s="21"/>
      <c r="L18" s="223"/>
    </row>
    <row r="19" spans="2:12" ht="12.75">
      <c r="B19" s="386" t="s">
        <v>154</v>
      </c>
      <c r="C19" s="43">
        <v>42.375335979549995</v>
      </c>
      <c r="D19" s="60">
        <v>35.19546177703488</v>
      </c>
      <c r="E19" s="43">
        <v>145.4</v>
      </c>
      <c r="F19" s="37">
        <v>145.4</v>
      </c>
      <c r="G19" s="37">
        <v>48.408479092250005</v>
      </c>
      <c r="H19" s="110">
        <v>33.29331436881018</v>
      </c>
      <c r="I19" s="110">
        <v>114.23739298636252</v>
      </c>
      <c r="J19" s="44">
        <v>6.03314311270001</v>
      </c>
      <c r="K19" s="21"/>
      <c r="L19" s="223"/>
    </row>
    <row r="20" spans="2:12" ht="12.75">
      <c r="B20" s="391" t="s">
        <v>155</v>
      </c>
      <c r="C20" s="43">
        <v>3.899800146370001</v>
      </c>
      <c r="D20" s="60">
        <v>38.611882637326744</v>
      </c>
      <c r="E20" s="43">
        <v>10.7</v>
      </c>
      <c r="F20" s="37">
        <v>10.7</v>
      </c>
      <c r="G20" s="37">
        <v>4.33454373121</v>
      </c>
      <c r="H20" s="110">
        <v>40.50975449728973</v>
      </c>
      <c r="I20" s="110">
        <v>111.1478426720063</v>
      </c>
      <c r="J20" s="44">
        <v>0.4347435848399992</v>
      </c>
      <c r="K20" s="21"/>
      <c r="L20" s="223"/>
    </row>
    <row r="21" spans="2:12" ht="12.75">
      <c r="B21" s="392" t="s">
        <v>156</v>
      </c>
      <c r="C21" s="43">
        <v>41.637393580689995</v>
      </c>
      <c r="D21" s="60">
        <v>39.61693014337773</v>
      </c>
      <c r="E21" s="43">
        <v>127.9</v>
      </c>
      <c r="F21" s="37">
        <v>127.9</v>
      </c>
      <c r="G21" s="37">
        <v>48.025828005970006</v>
      </c>
      <c r="H21" s="110">
        <v>37.54951368723221</v>
      </c>
      <c r="I21" s="110">
        <v>115.34302192306953</v>
      </c>
      <c r="J21" s="44">
        <v>6.3884344252800105</v>
      </c>
      <c r="K21" s="21"/>
      <c r="L21" s="223"/>
    </row>
    <row r="22" spans="2:12" ht="12.75">
      <c r="B22" s="392" t="s">
        <v>157</v>
      </c>
      <c r="C22" s="43">
        <v>-3.16185774751</v>
      </c>
      <c r="D22" s="60">
        <v>-60.804956682884615</v>
      </c>
      <c r="E22" s="43">
        <v>6.8</v>
      </c>
      <c r="F22" s="37">
        <v>6.8</v>
      </c>
      <c r="G22" s="37">
        <v>-3.9518926449299996</v>
      </c>
      <c r="H22" s="110">
        <v>-58.11606830779411</v>
      </c>
      <c r="I22" s="110">
        <v>124.98641496576377</v>
      </c>
      <c r="J22" s="44">
        <v>-0.7900348974199995</v>
      </c>
      <c r="K22" s="21"/>
      <c r="L22" s="223"/>
    </row>
    <row r="23" spans="2:12" ht="12.75">
      <c r="B23" s="386" t="s">
        <v>158</v>
      </c>
      <c r="C23" s="43">
        <v>4.861130263390001</v>
      </c>
      <c r="D23" s="60">
        <v>41.90629537405173</v>
      </c>
      <c r="E23" s="43">
        <v>12</v>
      </c>
      <c r="F23" s="37">
        <v>12</v>
      </c>
      <c r="G23" s="37">
        <v>5.934406180100001</v>
      </c>
      <c r="H23" s="110">
        <v>49.45338483416668</v>
      </c>
      <c r="I23" s="110">
        <v>122.07873187009663</v>
      </c>
      <c r="J23" s="44">
        <v>1.07327591671</v>
      </c>
      <c r="K23" s="21"/>
      <c r="L23" s="223"/>
    </row>
    <row r="24" spans="2:12" ht="12.75">
      <c r="B24" s="391" t="s">
        <v>159</v>
      </c>
      <c r="C24" s="43">
        <v>0.0024322818599999997</v>
      </c>
      <c r="D24" s="65" t="s">
        <v>69</v>
      </c>
      <c r="E24" s="43">
        <v>0</v>
      </c>
      <c r="F24" s="37">
        <v>0</v>
      </c>
      <c r="G24" s="37">
        <v>0.0019671498300000002</v>
      </c>
      <c r="H24" s="111" t="s">
        <v>69</v>
      </c>
      <c r="I24" s="110">
        <v>80.8767216641578</v>
      </c>
      <c r="J24" s="44">
        <v>-0.0004651320299999995</v>
      </c>
      <c r="K24" s="277"/>
      <c r="L24" s="223"/>
    </row>
    <row r="25" spans="2:12" ht="12.75">
      <c r="B25" s="392" t="s">
        <v>160</v>
      </c>
      <c r="C25" s="43">
        <v>-0.02763204605</v>
      </c>
      <c r="D25" s="65" t="s">
        <v>69</v>
      </c>
      <c r="E25" s="43">
        <v>0</v>
      </c>
      <c r="F25" s="37">
        <v>0</v>
      </c>
      <c r="G25" s="37">
        <v>0.0011370653700000003</v>
      </c>
      <c r="H25" s="111" t="s">
        <v>69</v>
      </c>
      <c r="I25" s="111" t="s">
        <v>69</v>
      </c>
      <c r="J25" s="44">
        <v>0.02876911142</v>
      </c>
      <c r="K25" s="278"/>
      <c r="L25" s="223"/>
    </row>
    <row r="26" spans="2:12" ht="12.75">
      <c r="B26" s="392" t="s">
        <v>161</v>
      </c>
      <c r="C26" s="43">
        <v>4.88633002758</v>
      </c>
      <c r="D26" s="60">
        <v>42.12353472051724</v>
      </c>
      <c r="E26" s="43">
        <v>12</v>
      </c>
      <c r="F26" s="37">
        <v>12</v>
      </c>
      <c r="G26" s="37">
        <v>5.931301964899999</v>
      </c>
      <c r="H26" s="110">
        <v>49.427516374166665</v>
      </c>
      <c r="I26" s="110">
        <v>121.38561929754736</v>
      </c>
      <c r="J26" s="44">
        <v>1.0449719373199997</v>
      </c>
      <c r="K26" s="277"/>
      <c r="L26" s="223"/>
    </row>
    <row r="27" spans="2:12" ht="12.75">
      <c r="B27" s="386" t="s">
        <v>162</v>
      </c>
      <c r="C27" s="43">
        <v>0.654431</v>
      </c>
      <c r="D27" s="60">
        <v>42.22135483870967</v>
      </c>
      <c r="E27" s="43">
        <v>1.55</v>
      </c>
      <c r="F27" s="37">
        <v>1.55</v>
      </c>
      <c r="G27" s="37">
        <v>0.66421</v>
      </c>
      <c r="H27" s="110">
        <v>42.85225806451612</v>
      </c>
      <c r="I27" s="110">
        <v>101.49427517950708</v>
      </c>
      <c r="J27" s="44">
        <v>0.009778999999999982</v>
      </c>
      <c r="K27" s="21"/>
      <c r="L27" s="223"/>
    </row>
    <row r="28" spans="2:12" ht="12.75">
      <c r="B28" s="386" t="s">
        <v>163</v>
      </c>
      <c r="C28" s="43">
        <v>0.11049016023000001</v>
      </c>
      <c r="D28" s="60">
        <v>110.49016023</v>
      </c>
      <c r="E28" s="43">
        <v>0.2</v>
      </c>
      <c r="F28" s="37">
        <v>0.2</v>
      </c>
      <c r="G28" s="37">
        <v>0.14094226659999998</v>
      </c>
      <c r="H28" s="110">
        <v>70.47113329999999</v>
      </c>
      <c r="I28" s="110">
        <v>127.56092153962837</v>
      </c>
      <c r="J28" s="44">
        <v>0.030452106369999968</v>
      </c>
      <c r="K28" s="21"/>
      <c r="L28" s="223"/>
    </row>
    <row r="29" spans="2:12" ht="12.75">
      <c r="B29" s="12" t="s">
        <v>164</v>
      </c>
      <c r="C29" s="43">
        <v>2.74981280196</v>
      </c>
      <c r="D29" s="60">
        <v>65.47173338</v>
      </c>
      <c r="E29" s="43">
        <v>4.8</v>
      </c>
      <c r="F29" s="37">
        <v>4.8</v>
      </c>
      <c r="G29" s="37">
        <v>2.4549946744900004</v>
      </c>
      <c r="H29" s="110">
        <v>51.145722385208344</v>
      </c>
      <c r="I29" s="110">
        <v>89.27861099272428</v>
      </c>
      <c r="J29" s="44">
        <v>-0.2948181274699997</v>
      </c>
      <c r="K29" s="21"/>
      <c r="L29" s="223"/>
    </row>
    <row r="30" spans="2:12" ht="12.75">
      <c r="B30" s="386" t="s">
        <v>165</v>
      </c>
      <c r="C30" s="43">
        <v>2.079959819849984</v>
      </c>
      <c r="D30" s="60">
        <v>56.102066316346765</v>
      </c>
      <c r="E30" s="43">
        <v>4.343925283000044</v>
      </c>
      <c r="F30" s="37">
        <v>4.343925283000044</v>
      </c>
      <c r="G30" s="37">
        <v>2.111780131210058</v>
      </c>
      <c r="H30" s="110">
        <v>48.61455926681132</v>
      </c>
      <c r="I30" s="110">
        <v>101.5298522142783</v>
      </c>
      <c r="J30" s="44">
        <v>0.031820311360073905</v>
      </c>
      <c r="K30" s="21"/>
      <c r="L30" s="223"/>
    </row>
    <row r="31" spans="2:12" s="13" customFormat="1" ht="18" customHeight="1">
      <c r="B31" s="388" t="s">
        <v>166</v>
      </c>
      <c r="C31" s="57">
        <v>188.23056910803</v>
      </c>
      <c r="D31" s="61">
        <v>42.03174333019061</v>
      </c>
      <c r="E31" s="183">
        <v>496.940559552</v>
      </c>
      <c r="F31" s="45">
        <v>496.940559552</v>
      </c>
      <c r="G31" s="45">
        <v>207.88975713485996</v>
      </c>
      <c r="H31" s="154">
        <v>41.83392825135384</v>
      </c>
      <c r="I31" s="154">
        <v>110.4442058056718</v>
      </c>
      <c r="J31" s="153">
        <v>19.659188026829952</v>
      </c>
      <c r="K31" s="198"/>
      <c r="L31" s="223"/>
    </row>
    <row r="32" spans="2:12" ht="12.75">
      <c r="B32" s="393" t="s">
        <v>167</v>
      </c>
      <c r="C32" s="43">
        <v>167.366650112586</v>
      </c>
      <c r="D32" s="60">
        <v>42.04530792289003</v>
      </c>
      <c r="E32" s="181">
        <v>443.688485533</v>
      </c>
      <c r="F32" s="38">
        <v>443.688485533</v>
      </c>
      <c r="G32" s="38">
        <v>184.84307039277002</v>
      </c>
      <c r="H32" s="110">
        <v>41.660551585132815</v>
      </c>
      <c r="I32" s="110">
        <v>110.44199681861815</v>
      </c>
      <c r="J32" s="44">
        <v>17.476420280184016</v>
      </c>
      <c r="K32" s="21"/>
      <c r="L32" s="223"/>
    </row>
    <row r="33" spans="2:12" ht="18" customHeight="1">
      <c r="B33" s="387" t="s">
        <v>168</v>
      </c>
      <c r="C33" s="46">
        <v>64.36115929338001</v>
      </c>
      <c r="D33" s="58">
        <v>47.08924589191524</v>
      </c>
      <c r="E33" s="182">
        <v>95.26315657399999</v>
      </c>
      <c r="F33" s="47">
        <v>103.84740261</v>
      </c>
      <c r="G33" s="47">
        <v>79.52046501324999</v>
      </c>
      <c r="H33" s="112">
        <v>76.57434178868192</v>
      </c>
      <c r="I33" s="112">
        <v>123.55350010208596</v>
      </c>
      <c r="J33" s="113">
        <v>15.159305719869977</v>
      </c>
      <c r="K33" s="40"/>
      <c r="L33" s="223"/>
    </row>
    <row r="34" spans="2:12" ht="12.75">
      <c r="B34" s="386" t="s">
        <v>93</v>
      </c>
      <c r="C34" s="43"/>
      <c r="D34" s="44"/>
      <c r="E34" s="43"/>
      <c r="F34" s="37"/>
      <c r="G34" s="38"/>
      <c r="H34" s="110"/>
      <c r="I34" s="110"/>
      <c r="J34" s="44"/>
      <c r="K34" s="21"/>
      <c r="L34" s="223"/>
    </row>
    <row r="35" spans="2:12" ht="12.75">
      <c r="B35" s="394" t="s">
        <v>169</v>
      </c>
      <c r="C35" s="55">
        <v>53.04385077169</v>
      </c>
      <c r="D35" s="62">
        <v>44.48461044917477</v>
      </c>
      <c r="E35" s="55">
        <v>92.18824477400001</v>
      </c>
      <c r="F35" s="50">
        <v>100.77249081000001</v>
      </c>
      <c r="G35" s="50">
        <v>77.80309539678</v>
      </c>
      <c r="H35" s="117">
        <v>77.20668088225851</v>
      </c>
      <c r="I35" s="117">
        <v>146.67693665691448</v>
      </c>
      <c r="J35" s="119">
        <v>24.75924462508999</v>
      </c>
      <c r="K35" s="194"/>
      <c r="L35" s="223"/>
    </row>
    <row r="36" spans="2:12" ht="12.75">
      <c r="B36" s="392" t="s">
        <v>170</v>
      </c>
      <c r="C36" s="55">
        <v>40.613394305629996</v>
      </c>
      <c r="D36" s="62">
        <v>41.75730051854277</v>
      </c>
      <c r="E36" s="55">
        <v>70.21729059</v>
      </c>
      <c r="F36" s="50">
        <v>78.801536626</v>
      </c>
      <c r="G36" s="50">
        <v>63.292660921599996</v>
      </c>
      <c r="H36" s="117">
        <v>80.31906943895436</v>
      </c>
      <c r="I36" s="117">
        <v>155.84183987504366</v>
      </c>
      <c r="J36" s="119">
        <v>22.67926661597</v>
      </c>
      <c r="K36" s="194"/>
      <c r="L36" s="379"/>
    </row>
    <row r="37" spans="2:12" ht="12.75">
      <c r="B37" s="392" t="s">
        <v>171</v>
      </c>
      <c r="C37" s="55">
        <v>0.47103074509</v>
      </c>
      <c r="D37" s="62">
        <v>39.47427594070027</v>
      </c>
      <c r="E37" s="55">
        <v>1.19418</v>
      </c>
      <c r="F37" s="50">
        <v>1.1924430903899998</v>
      </c>
      <c r="G37" s="50">
        <v>0.49031234168000004</v>
      </c>
      <c r="H37" s="117">
        <v>41.118301211308854</v>
      </c>
      <c r="I37" s="117">
        <v>104.09349003031976</v>
      </c>
      <c r="J37" s="119">
        <v>0.01928159659000006</v>
      </c>
      <c r="K37" s="194"/>
      <c r="L37" s="383"/>
    </row>
    <row r="38" spans="2:12" ht="12.75">
      <c r="B38" s="395" t="s">
        <v>172</v>
      </c>
      <c r="C38" s="55">
        <v>0.7370516519200001</v>
      </c>
      <c r="D38" s="62">
        <v>45.97951665127886</v>
      </c>
      <c r="E38" s="55">
        <v>1.656</v>
      </c>
      <c r="F38" s="50">
        <v>1.656</v>
      </c>
      <c r="G38" s="50">
        <v>0.6779834203499999</v>
      </c>
      <c r="H38" s="117">
        <v>40.94102779891304</v>
      </c>
      <c r="I38" s="117">
        <v>91.98587623864229</v>
      </c>
      <c r="J38" s="119">
        <v>-0.059068231570000185</v>
      </c>
      <c r="K38" s="194"/>
      <c r="L38" s="223"/>
    </row>
    <row r="39" spans="2:12" ht="12.75">
      <c r="B39" s="394" t="s">
        <v>33</v>
      </c>
      <c r="C39" s="55">
        <v>0.5030046145299999</v>
      </c>
      <c r="D39" s="62">
        <v>80.93396854867254</v>
      </c>
      <c r="E39" s="55">
        <v>0.3465</v>
      </c>
      <c r="F39" s="50">
        <v>0.3465</v>
      </c>
      <c r="G39" s="50">
        <v>0.3865556781099999</v>
      </c>
      <c r="H39" s="117">
        <v>111.56008026262624</v>
      </c>
      <c r="I39" s="117">
        <v>76.84933039256346</v>
      </c>
      <c r="J39" s="119">
        <v>-0.11644893641999998</v>
      </c>
      <c r="K39" s="194"/>
      <c r="L39" s="223"/>
    </row>
    <row r="40" spans="2:12" ht="12.75">
      <c r="B40" s="394" t="s">
        <v>34</v>
      </c>
      <c r="C40" s="55">
        <v>0.38388694848000005</v>
      </c>
      <c r="D40" s="64" t="s">
        <v>69</v>
      </c>
      <c r="E40" s="55">
        <v>0</v>
      </c>
      <c r="F40" s="50">
        <v>0</v>
      </c>
      <c r="G40" s="50">
        <v>3.6971620000000005E-05</v>
      </c>
      <c r="H40" s="118" t="s">
        <v>69</v>
      </c>
      <c r="I40" s="118" t="s">
        <v>69</v>
      </c>
      <c r="J40" s="119">
        <v>-0.38384997686000005</v>
      </c>
      <c r="K40" s="194"/>
      <c r="L40" s="223"/>
    </row>
    <row r="41" spans="2:12" ht="13.5" thickBot="1">
      <c r="B41" s="396" t="s">
        <v>35</v>
      </c>
      <c r="C41" s="56">
        <v>10.43041695868</v>
      </c>
      <c r="D41" s="63">
        <v>62.024153622561116</v>
      </c>
      <c r="E41" s="56">
        <v>2.7284118</v>
      </c>
      <c r="F41" s="52">
        <v>2.7284118</v>
      </c>
      <c r="G41" s="52">
        <v>1.33077696674</v>
      </c>
      <c r="H41" s="151">
        <v>48.77478417077657</v>
      </c>
      <c r="I41" s="151">
        <v>12.758617148402221</v>
      </c>
      <c r="J41" s="125">
        <v>-9.09963999194</v>
      </c>
      <c r="K41" s="194"/>
      <c r="L41" s="223"/>
    </row>
    <row r="42" spans="2:12" ht="12.75">
      <c r="B42" s="17" t="s">
        <v>118</v>
      </c>
      <c r="C42" s="192"/>
      <c r="D42" s="193"/>
      <c r="E42" s="192"/>
      <c r="F42" s="194"/>
      <c r="G42" s="194"/>
      <c r="H42" s="195"/>
      <c r="I42" s="195"/>
      <c r="J42" s="194"/>
      <c r="K42" s="194"/>
      <c r="L42" s="222"/>
    </row>
    <row r="43" spans="2:12" ht="12.75" customHeight="1">
      <c r="B43" s="19"/>
      <c r="C43" s="19"/>
      <c r="D43" s="19"/>
      <c r="E43" s="281"/>
      <c r="F43" s="23"/>
      <c r="G43" s="8"/>
      <c r="H43" s="8"/>
      <c r="I43" s="8"/>
      <c r="J43" s="8"/>
      <c r="K43" s="8"/>
      <c r="L43" s="222"/>
    </row>
    <row r="44" spans="3:12" ht="12.75" customHeight="1">
      <c r="C44" s="19"/>
      <c r="D44" s="275"/>
      <c r="E44" s="18"/>
      <c r="G44" s="68"/>
      <c r="L44" s="222"/>
    </row>
    <row r="45" spans="3:12" ht="12.75" customHeight="1">
      <c r="C45" s="19"/>
      <c r="D45" s="19"/>
      <c r="E45" s="378"/>
      <c r="G45" s="68"/>
      <c r="L45" s="222"/>
    </row>
    <row r="46" spans="3:12" ht="12.75" customHeight="1">
      <c r="C46" s="17"/>
      <c r="D46" s="17"/>
      <c r="E46" s="284"/>
      <c r="F46" s="284"/>
      <c r="G46" s="284"/>
      <c r="H46" s="68"/>
      <c r="L46" s="222"/>
    </row>
    <row r="47" spans="2:12" ht="12.75" customHeight="1">
      <c r="B47" s="19"/>
      <c r="C47" s="19"/>
      <c r="D47" s="19"/>
      <c r="E47" s="22"/>
      <c r="F47" s="23"/>
      <c r="G47" s="8"/>
      <c r="H47" s="8"/>
      <c r="L47" s="222"/>
    </row>
    <row r="48" spans="2:12" ht="12.75" customHeight="1">
      <c r="B48" s="20"/>
      <c r="C48" s="20"/>
      <c r="D48" s="20"/>
      <c r="E48" s="213"/>
      <c r="F48" s="213"/>
      <c r="G48" s="213"/>
      <c r="H48" s="8"/>
      <c r="L48" s="222"/>
    </row>
    <row r="49" spans="2:12" ht="13.5" thickBot="1">
      <c r="B49" s="8"/>
      <c r="C49" s="8"/>
      <c r="D49" s="8"/>
      <c r="H49" s="2"/>
      <c r="I49" s="2"/>
      <c r="J49" s="2" t="s">
        <v>78</v>
      </c>
      <c r="K49" s="2"/>
      <c r="L49" s="222"/>
    </row>
    <row r="50" spans="2:12" ht="12.75">
      <c r="B50" s="169"/>
      <c r="C50" s="415">
        <v>2017</v>
      </c>
      <c r="D50" s="410"/>
      <c r="E50" s="412">
        <v>2018</v>
      </c>
      <c r="F50" s="413"/>
      <c r="G50" s="413"/>
      <c r="H50" s="413"/>
      <c r="I50" s="413"/>
      <c r="J50" s="414"/>
      <c r="K50" s="215"/>
      <c r="L50" s="222"/>
    </row>
    <row r="51" spans="2:12" ht="12.75">
      <c r="B51" s="168"/>
      <c r="C51" s="171" t="s">
        <v>1</v>
      </c>
      <c r="D51" s="167" t="s">
        <v>2</v>
      </c>
      <c r="E51" s="3" t="s">
        <v>68</v>
      </c>
      <c r="F51" s="26" t="s">
        <v>0</v>
      </c>
      <c r="G51" s="4" t="s">
        <v>1</v>
      </c>
      <c r="H51" s="4" t="s">
        <v>2</v>
      </c>
      <c r="I51" s="4" t="s">
        <v>77</v>
      </c>
      <c r="J51" s="29" t="s">
        <v>4</v>
      </c>
      <c r="K51" s="215"/>
      <c r="L51" s="222"/>
    </row>
    <row r="52" spans="2:12" ht="13.5" thickBot="1">
      <c r="B52" s="166"/>
      <c r="C52" s="172" t="s">
        <v>92</v>
      </c>
      <c r="D52" s="165" t="s">
        <v>5</v>
      </c>
      <c r="E52" s="5" t="s">
        <v>67</v>
      </c>
      <c r="F52" s="27" t="s">
        <v>3</v>
      </c>
      <c r="G52" s="6" t="s">
        <v>92</v>
      </c>
      <c r="H52" s="7" t="s">
        <v>5</v>
      </c>
      <c r="I52" s="7" t="s">
        <v>124</v>
      </c>
      <c r="J52" s="30" t="s">
        <v>125</v>
      </c>
      <c r="K52" s="215"/>
      <c r="L52" s="222"/>
    </row>
    <row r="53" spans="2:12" ht="13.5" thickBot="1">
      <c r="B53" s="164"/>
      <c r="C53" s="101">
        <v>1</v>
      </c>
      <c r="D53" s="102">
        <v>2</v>
      </c>
      <c r="E53" s="28" t="s">
        <v>80</v>
      </c>
      <c r="F53" s="28" t="s">
        <v>81</v>
      </c>
      <c r="G53" s="28" t="s">
        <v>82</v>
      </c>
      <c r="H53" s="103" t="s">
        <v>83</v>
      </c>
      <c r="I53" s="103" t="s">
        <v>84</v>
      </c>
      <c r="J53" s="104" t="s">
        <v>85</v>
      </c>
      <c r="K53" s="216"/>
      <c r="L53" s="222"/>
    </row>
    <row r="54" spans="2:12" ht="20.25" customHeight="1">
      <c r="B54" s="397" t="s">
        <v>173</v>
      </c>
      <c r="C54" s="186">
        <v>515.11808383524</v>
      </c>
      <c r="D54" s="162">
        <v>39.33802316248568</v>
      </c>
      <c r="E54" s="53">
        <v>1364.497641409</v>
      </c>
      <c r="F54" s="36">
        <v>1373.081887445</v>
      </c>
      <c r="G54" s="35">
        <v>569.1166990645801</v>
      </c>
      <c r="H54" s="31">
        <v>41.44812514595031</v>
      </c>
      <c r="I54" s="31">
        <v>110.48276442312041</v>
      </c>
      <c r="J54" s="34">
        <v>53.99861522934009</v>
      </c>
      <c r="K54" s="218"/>
      <c r="L54" s="223"/>
    </row>
    <row r="55" spans="2:12" ht="18" customHeight="1">
      <c r="B55" s="387" t="s">
        <v>174</v>
      </c>
      <c r="C55" s="187">
        <v>500.7771258225599</v>
      </c>
      <c r="D55" s="161">
        <v>41.60774523614988</v>
      </c>
      <c r="E55" s="46">
        <v>1274.37410048</v>
      </c>
      <c r="F55" s="75">
        <v>1281.44070508993</v>
      </c>
      <c r="G55" s="105">
        <v>545.74696828867</v>
      </c>
      <c r="H55" s="32">
        <v>42.58854632297405</v>
      </c>
      <c r="I55" s="32">
        <v>108.98001129589218</v>
      </c>
      <c r="J55" s="39">
        <v>44.969842466110094</v>
      </c>
      <c r="K55" s="219"/>
      <c r="L55" s="223"/>
    </row>
    <row r="56" spans="2:12" ht="12.75">
      <c r="B56" s="386" t="s">
        <v>93</v>
      </c>
      <c r="C56" s="66"/>
      <c r="D56" s="67"/>
      <c r="E56" s="43"/>
      <c r="F56" s="37"/>
      <c r="G56" s="38"/>
      <c r="H56" s="110"/>
      <c r="I56" s="110"/>
      <c r="J56" s="44"/>
      <c r="K56" s="21"/>
      <c r="L56" s="223"/>
    </row>
    <row r="57" spans="2:12" ht="12.75">
      <c r="B57" s="398" t="s">
        <v>103</v>
      </c>
      <c r="C57" s="66">
        <v>36.47477133348</v>
      </c>
      <c r="D57" s="67">
        <v>30.86732886128873</v>
      </c>
      <c r="E57" s="72">
        <v>133.71883176</v>
      </c>
      <c r="F57" s="50">
        <v>133.82076382229</v>
      </c>
      <c r="G57" s="50">
        <v>42.06544567344</v>
      </c>
      <c r="H57" s="110">
        <v>31.434169460653855</v>
      </c>
      <c r="I57" s="110">
        <v>115.3275103189704</v>
      </c>
      <c r="J57" s="44">
        <v>5.590674339960003</v>
      </c>
      <c r="K57" s="21"/>
      <c r="L57" s="223"/>
    </row>
    <row r="58" spans="2:12" ht="12.75">
      <c r="B58" s="394" t="s">
        <v>175</v>
      </c>
      <c r="C58" s="66">
        <v>40.2360774718</v>
      </c>
      <c r="D58" s="67">
        <v>34.257083533997935</v>
      </c>
      <c r="E58" s="72">
        <v>119.211493793</v>
      </c>
      <c r="F58" s="50">
        <v>117.70620304643</v>
      </c>
      <c r="G58" s="50">
        <v>42.974941351480005</v>
      </c>
      <c r="H58" s="110">
        <v>36.51034545267614</v>
      </c>
      <c r="I58" s="110">
        <v>106.80698530218204</v>
      </c>
      <c r="J58" s="44">
        <v>2.7388638796800038</v>
      </c>
      <c r="K58" s="21"/>
      <c r="L58" s="223"/>
    </row>
    <row r="59" spans="2:12" ht="12.75">
      <c r="B59" s="399" t="s">
        <v>176</v>
      </c>
      <c r="C59" s="66">
        <v>16.90721108017</v>
      </c>
      <c r="D59" s="67">
        <v>36.50285762437523</v>
      </c>
      <c r="E59" s="72">
        <v>45.2175</v>
      </c>
      <c r="F59" s="50">
        <v>45.2175</v>
      </c>
      <c r="G59" s="50">
        <v>18.09813800158</v>
      </c>
      <c r="H59" s="110">
        <v>40.02463205966716</v>
      </c>
      <c r="I59" s="110">
        <v>107.04389929103569</v>
      </c>
      <c r="J59" s="44">
        <v>1.19092692141</v>
      </c>
      <c r="K59" s="21"/>
      <c r="L59" s="223"/>
    </row>
    <row r="60" spans="2:12" ht="12.75">
      <c r="B60" s="399" t="s">
        <v>177</v>
      </c>
      <c r="C60" s="66">
        <v>0.34928638294000003</v>
      </c>
      <c r="D60" s="67">
        <v>27.034549763157894</v>
      </c>
      <c r="E60" s="72">
        <v>0.453</v>
      </c>
      <c r="F60" s="50">
        <v>0.453</v>
      </c>
      <c r="G60" s="50">
        <v>0</v>
      </c>
      <c r="H60" s="110">
        <v>0</v>
      </c>
      <c r="I60" s="110">
        <v>0</v>
      </c>
      <c r="J60" s="44">
        <v>-0.34928638294000003</v>
      </c>
      <c r="K60" s="21"/>
      <c r="L60" s="223"/>
    </row>
    <row r="61" spans="2:12" ht="12.75">
      <c r="B61" s="394" t="s">
        <v>43</v>
      </c>
      <c r="C61" s="66">
        <v>22.05048200668</v>
      </c>
      <c r="D61" s="67">
        <v>47.62327492433972</v>
      </c>
      <c r="E61" s="72">
        <v>47.836073021</v>
      </c>
      <c r="F61" s="50">
        <v>52.73678066859</v>
      </c>
      <c r="G61" s="50">
        <v>26.82734387831</v>
      </c>
      <c r="H61" s="110">
        <v>50.87027220508428</v>
      </c>
      <c r="I61" s="110">
        <v>121.6632991069442</v>
      </c>
      <c r="J61" s="44">
        <v>4.77686187163</v>
      </c>
      <c r="K61" s="21"/>
      <c r="L61" s="223"/>
    </row>
    <row r="62" spans="2:12" ht="12.75">
      <c r="B62" s="394" t="s">
        <v>44</v>
      </c>
      <c r="C62" s="66">
        <v>6.767565510600001</v>
      </c>
      <c r="D62" s="67">
        <v>49.07730168058663</v>
      </c>
      <c r="E62" s="72">
        <v>11.777699032000001</v>
      </c>
      <c r="F62" s="50">
        <v>14.8567649153</v>
      </c>
      <c r="G62" s="50">
        <v>8.683189616890001</v>
      </c>
      <c r="H62" s="110">
        <v>58.44603227145203</v>
      </c>
      <c r="I62" s="110">
        <v>128.30595586093062</v>
      </c>
      <c r="J62" s="44">
        <v>1.9156241062900001</v>
      </c>
      <c r="K62" s="21"/>
      <c r="L62" s="223"/>
    </row>
    <row r="63" spans="2:12" ht="12.75">
      <c r="B63" s="394" t="s">
        <v>178</v>
      </c>
      <c r="C63" s="66">
        <v>14.16130574245</v>
      </c>
      <c r="D63" s="67">
        <v>34.12154506455023</v>
      </c>
      <c r="E63" s="72">
        <v>34.946206094000004</v>
      </c>
      <c r="F63" s="50">
        <v>37.04564363531</v>
      </c>
      <c r="G63" s="50">
        <v>17.14383962727</v>
      </c>
      <c r="H63" s="110">
        <v>46.27761308735739</v>
      </c>
      <c r="I63" s="110">
        <v>121.06115028559508</v>
      </c>
      <c r="J63" s="44">
        <v>2.9825338848200005</v>
      </c>
      <c r="K63" s="21"/>
      <c r="L63" s="223"/>
    </row>
    <row r="64" spans="2:12" ht="12.75">
      <c r="B64" s="399" t="s">
        <v>179</v>
      </c>
      <c r="C64" s="66">
        <v>13.23011427751</v>
      </c>
      <c r="D64" s="67">
        <v>41.294988638126924</v>
      </c>
      <c r="E64" s="72">
        <v>29.071072459</v>
      </c>
      <c r="F64" s="50">
        <v>31.151598459000002</v>
      </c>
      <c r="G64" s="50">
        <v>15.491182021639998</v>
      </c>
      <c r="H64" s="110">
        <v>49.72836961168664</v>
      </c>
      <c r="I64" s="110">
        <v>117.09031151736617</v>
      </c>
      <c r="J64" s="44">
        <v>2.261067744129999</v>
      </c>
      <c r="K64" s="21"/>
      <c r="L64" s="223"/>
    </row>
    <row r="65" spans="2:12" ht="12.75">
      <c r="B65" s="394" t="s">
        <v>99</v>
      </c>
      <c r="C65" s="66">
        <v>27.370857439999998</v>
      </c>
      <c r="D65" s="67">
        <v>41.24407621316923</v>
      </c>
      <c r="E65" s="72">
        <v>69.80075599999999</v>
      </c>
      <c r="F65" s="50">
        <v>69.80075599999999</v>
      </c>
      <c r="G65" s="50">
        <v>28.602635795999998</v>
      </c>
      <c r="H65" s="110">
        <v>40.977544420865584</v>
      </c>
      <c r="I65" s="110">
        <v>104.50032798095637</v>
      </c>
      <c r="J65" s="44">
        <v>1.2317783559999995</v>
      </c>
      <c r="K65" s="21"/>
      <c r="L65" s="223"/>
    </row>
    <row r="66" spans="2:12" ht="12.75">
      <c r="B66" s="394" t="s">
        <v>47</v>
      </c>
      <c r="C66" s="66">
        <v>63.748665946790005</v>
      </c>
      <c r="D66" s="67">
        <v>49.43193199930921</v>
      </c>
      <c r="E66" s="72">
        <v>152.342816389</v>
      </c>
      <c r="F66" s="50">
        <v>153.38487705172</v>
      </c>
      <c r="G66" s="50">
        <v>75.57694673961</v>
      </c>
      <c r="H66" s="110">
        <v>49.27274982534694</v>
      </c>
      <c r="I66" s="110">
        <v>118.55455422815102</v>
      </c>
      <c r="J66" s="44">
        <v>11.828280792819989</v>
      </c>
      <c r="K66" s="21"/>
      <c r="L66" s="223"/>
    </row>
    <row r="67" spans="2:12" ht="12.75">
      <c r="B67" s="394" t="s">
        <v>48</v>
      </c>
      <c r="C67" s="66">
        <v>37.79065810501999</v>
      </c>
      <c r="D67" s="67">
        <v>57.62070095269096</v>
      </c>
      <c r="E67" s="72">
        <v>67.914377353</v>
      </c>
      <c r="F67" s="50">
        <v>70.22639552431</v>
      </c>
      <c r="G67" s="50">
        <v>41.79149715012</v>
      </c>
      <c r="H67" s="110">
        <v>59.50967131105739</v>
      </c>
      <c r="I67" s="110">
        <v>110.58684671217343</v>
      </c>
      <c r="J67" s="44">
        <v>4.000839045100008</v>
      </c>
      <c r="K67" s="21"/>
      <c r="L67" s="223"/>
    </row>
    <row r="68" spans="2:13" ht="12.75">
      <c r="B68" s="394" t="s">
        <v>180</v>
      </c>
      <c r="C68" s="66">
        <v>220.22822813384</v>
      </c>
      <c r="D68" s="67">
        <v>41.5301620459529</v>
      </c>
      <c r="E68" s="72">
        <v>557.875768207</v>
      </c>
      <c r="F68" s="50">
        <v>557.594768207</v>
      </c>
      <c r="G68" s="50">
        <v>231.21693090099</v>
      </c>
      <c r="H68" s="110">
        <v>41.466840093297584</v>
      </c>
      <c r="I68" s="110">
        <v>104.98968858818219</v>
      </c>
      <c r="J68" s="44">
        <v>10.988702767150016</v>
      </c>
      <c r="K68" s="21"/>
      <c r="L68" s="223"/>
      <c r="M68" s="273"/>
    </row>
    <row r="69" spans="2:13" ht="12.75">
      <c r="B69" s="399" t="s">
        <v>181</v>
      </c>
      <c r="C69" s="66">
        <v>170.75666017147</v>
      </c>
      <c r="D69" s="67">
        <v>41.51116049997597</v>
      </c>
      <c r="E69" s="72">
        <v>429.284016</v>
      </c>
      <c r="F69" s="50">
        <v>429.284016</v>
      </c>
      <c r="G69" s="50">
        <v>179.63393550863998</v>
      </c>
      <c r="H69" s="110">
        <v>41.8450090880253</v>
      </c>
      <c r="I69" s="110">
        <v>105.19878716780688</v>
      </c>
      <c r="J69" s="44">
        <v>8.877275337169976</v>
      </c>
      <c r="K69" s="21"/>
      <c r="L69" s="223"/>
      <c r="M69" s="273"/>
    </row>
    <row r="70" spans="2:12" ht="12.75">
      <c r="B70" s="399" t="s">
        <v>182</v>
      </c>
      <c r="C70" s="66">
        <v>3.74741781217</v>
      </c>
      <c r="D70" s="67">
        <v>44.382595389675295</v>
      </c>
      <c r="E70" s="72">
        <v>6.965091</v>
      </c>
      <c r="F70" s="50">
        <v>6.925091</v>
      </c>
      <c r="G70" s="50">
        <v>3.44439309156</v>
      </c>
      <c r="H70" s="110">
        <v>49.73787480280043</v>
      </c>
      <c r="I70" s="110">
        <v>91.91377274170213</v>
      </c>
      <c r="J70" s="44">
        <v>-0.3030247206100003</v>
      </c>
      <c r="K70" s="21"/>
      <c r="L70" s="223"/>
    </row>
    <row r="71" spans="2:12" ht="12.75">
      <c r="B71" s="399" t="s">
        <v>183</v>
      </c>
      <c r="C71" s="66">
        <v>30.162558860180003</v>
      </c>
      <c r="D71" s="67">
        <v>42.78548793871151</v>
      </c>
      <c r="E71" s="72">
        <v>77.716771207</v>
      </c>
      <c r="F71" s="50">
        <v>77.491771207</v>
      </c>
      <c r="G71" s="50">
        <v>31.979271218</v>
      </c>
      <c r="H71" s="110">
        <v>41.26795751328916</v>
      </c>
      <c r="I71" s="110">
        <v>106.02307107378208</v>
      </c>
      <c r="J71" s="44">
        <v>1.8167123578199984</v>
      </c>
      <c r="K71" s="21"/>
      <c r="L71" s="223"/>
    </row>
    <row r="72" spans="2:12" ht="12.75">
      <c r="B72" s="399" t="s">
        <v>184</v>
      </c>
      <c r="C72" s="66">
        <v>15.56159129002</v>
      </c>
      <c r="D72" s="67">
        <v>38.91059260263976</v>
      </c>
      <c r="E72" s="72">
        <v>43.90989</v>
      </c>
      <c r="F72" s="50">
        <v>43.89389</v>
      </c>
      <c r="G72" s="50">
        <v>16.15933108279</v>
      </c>
      <c r="H72" s="110">
        <v>36.814534056539536</v>
      </c>
      <c r="I72" s="110">
        <v>103.8411225537927</v>
      </c>
      <c r="J72" s="44">
        <v>0.5977397927699997</v>
      </c>
      <c r="K72" s="21"/>
      <c r="L72" s="223"/>
    </row>
    <row r="73" spans="2:12" ht="12.75">
      <c r="B73" s="394" t="s">
        <v>54</v>
      </c>
      <c r="C73" s="66">
        <v>3.890715262</v>
      </c>
      <c r="D73" s="67">
        <v>84.5807665652174</v>
      </c>
      <c r="E73" s="72">
        <v>4.15</v>
      </c>
      <c r="F73" s="50">
        <v>4.15</v>
      </c>
      <c r="G73" s="50">
        <v>3.869382209</v>
      </c>
      <c r="H73" s="110">
        <v>93.23812551807228</v>
      </c>
      <c r="I73" s="110">
        <v>99.45169328610713</v>
      </c>
      <c r="J73" s="44">
        <v>-0.021333053000000213</v>
      </c>
      <c r="K73" s="21"/>
      <c r="L73" s="223"/>
    </row>
    <row r="74" spans="2:12" ht="12.75">
      <c r="B74" s="394" t="s">
        <v>55</v>
      </c>
      <c r="C74" s="66">
        <v>3.42299006827</v>
      </c>
      <c r="D74" s="67">
        <v>46.89027490780822</v>
      </c>
      <c r="E74" s="72">
        <v>6.95</v>
      </c>
      <c r="F74" s="50">
        <v>6.95</v>
      </c>
      <c r="G74" s="50">
        <v>3.46656713042</v>
      </c>
      <c r="H74" s="110">
        <v>49.87866374705036</v>
      </c>
      <c r="I74" s="110">
        <v>101.27307007268136</v>
      </c>
      <c r="J74" s="44">
        <v>0.043577062150000234</v>
      </c>
      <c r="K74" s="21"/>
      <c r="L74" s="223"/>
    </row>
    <row r="75" spans="2:12" ht="12.75">
      <c r="B75" s="394" t="s">
        <v>113</v>
      </c>
      <c r="C75" s="66">
        <v>14.885318583550001</v>
      </c>
      <c r="D75" s="67">
        <v>39.69418288946667</v>
      </c>
      <c r="E75" s="72">
        <v>39.55</v>
      </c>
      <c r="F75" s="50">
        <v>39.55</v>
      </c>
      <c r="G75" s="50">
        <v>15.503771315849999</v>
      </c>
      <c r="H75" s="110">
        <v>39.20043316270544</v>
      </c>
      <c r="I75" s="110">
        <v>104.15478331100996</v>
      </c>
      <c r="J75" s="44">
        <v>0.618452732299998</v>
      </c>
      <c r="K75" s="21"/>
      <c r="L75" s="223"/>
    </row>
    <row r="76" spans="2:12" ht="12.75">
      <c r="B76" s="394" t="s">
        <v>105</v>
      </c>
      <c r="C76" s="66">
        <v>9.749490218079911</v>
      </c>
      <c r="D76" s="67">
        <v>37.85094072769149</v>
      </c>
      <c r="E76" s="179">
        <v>28.300078830999922</v>
      </c>
      <c r="F76" s="180">
        <v>23.617752218979803</v>
      </c>
      <c r="G76" s="50">
        <v>8.024476899290008</v>
      </c>
      <c r="H76" s="110">
        <v>33.976463233623655</v>
      </c>
      <c r="I76" s="110">
        <v>82.30663060114715</v>
      </c>
      <c r="J76" s="44">
        <v>-1.7250133187899035</v>
      </c>
      <c r="K76" s="21"/>
      <c r="L76" s="223"/>
    </row>
    <row r="77" spans="2:12" ht="18" customHeight="1">
      <c r="B77" s="387" t="s">
        <v>185</v>
      </c>
      <c r="C77" s="187">
        <v>14.34095801268</v>
      </c>
      <c r="D77" s="161">
        <v>13.542104897597937</v>
      </c>
      <c r="E77" s="46">
        <v>90.123540929</v>
      </c>
      <c r="F77" s="105">
        <v>91.64118235507</v>
      </c>
      <c r="G77" s="105">
        <v>23.36973077591</v>
      </c>
      <c r="H77" s="112">
        <v>25.50134140059693</v>
      </c>
      <c r="I77" s="112">
        <v>162.95794712770885</v>
      </c>
      <c r="J77" s="113">
        <v>9.02877276323</v>
      </c>
      <c r="K77" s="40"/>
      <c r="L77" s="223"/>
    </row>
    <row r="78" spans="2:12" ht="13.5" customHeight="1">
      <c r="B78" s="400" t="s">
        <v>58</v>
      </c>
      <c r="C78" s="188"/>
      <c r="D78" s="159"/>
      <c r="E78" s="73"/>
      <c r="F78" s="114"/>
      <c r="G78" s="76"/>
      <c r="H78" s="115"/>
      <c r="I78" s="115"/>
      <c r="J78" s="116"/>
      <c r="K78" s="220"/>
      <c r="L78" s="223"/>
    </row>
    <row r="79" spans="2:12" ht="13.5" customHeight="1">
      <c r="B79" s="400" t="s">
        <v>186</v>
      </c>
      <c r="C79" s="66">
        <v>2.99601979313</v>
      </c>
      <c r="D79" s="67">
        <v>18.426018924563596</v>
      </c>
      <c r="E79" s="43">
        <v>17.186356985</v>
      </c>
      <c r="F79" s="50">
        <v>16.56074303735</v>
      </c>
      <c r="G79" s="50">
        <v>2.72263555008</v>
      </c>
      <c r="H79" s="117">
        <v>16.440298264030474</v>
      </c>
      <c r="I79" s="117">
        <v>90.87508554927169</v>
      </c>
      <c r="J79" s="119">
        <v>-0.27338424304999975</v>
      </c>
      <c r="K79" s="194"/>
      <c r="L79" s="223"/>
    </row>
    <row r="80" spans="2:12" ht="13.5" customHeight="1">
      <c r="B80" s="400" t="s">
        <v>187</v>
      </c>
      <c r="C80" s="66">
        <v>1.31528973859</v>
      </c>
      <c r="D80" s="67">
        <v>20.48766587347338</v>
      </c>
      <c r="E80" s="43">
        <v>4.601283237</v>
      </c>
      <c r="F80" s="50">
        <v>4.63531832346</v>
      </c>
      <c r="G80" s="50">
        <v>4.14326237731</v>
      </c>
      <c r="H80" s="117">
        <v>89.38463527607942</v>
      </c>
      <c r="I80" s="117">
        <v>315.0075801360396</v>
      </c>
      <c r="J80" s="119">
        <v>2.8279726387200004</v>
      </c>
      <c r="K80" s="194"/>
      <c r="L80" s="223"/>
    </row>
    <row r="81" spans="2:12" ht="13.5" customHeight="1">
      <c r="B81" s="394" t="s">
        <v>188</v>
      </c>
      <c r="C81" s="66">
        <v>3.53724224491</v>
      </c>
      <c r="D81" s="67">
        <v>9.049078509194183</v>
      </c>
      <c r="E81" s="43">
        <v>40.604704276</v>
      </c>
      <c r="F81" s="50">
        <v>38.52903309044</v>
      </c>
      <c r="G81" s="50">
        <v>4.72353866641</v>
      </c>
      <c r="H81" s="117">
        <v>12.259686494914988</v>
      </c>
      <c r="I81" s="117">
        <v>133.5373248243614</v>
      </c>
      <c r="J81" s="119">
        <v>1.1862964214999998</v>
      </c>
      <c r="K81" s="194"/>
      <c r="L81" s="223"/>
    </row>
    <row r="82" spans="2:12" ht="13.5" customHeight="1">
      <c r="B82" s="399" t="s">
        <v>189</v>
      </c>
      <c r="C82" s="66">
        <v>1.658948172</v>
      </c>
      <c r="D82" s="67">
        <v>4.918951388233738</v>
      </c>
      <c r="E82" s="43">
        <v>35.923831666</v>
      </c>
      <c r="F82" s="50">
        <v>35.923831666</v>
      </c>
      <c r="G82" s="50">
        <v>2.50334344891</v>
      </c>
      <c r="H82" s="117">
        <v>6.968475613026774</v>
      </c>
      <c r="I82" s="117">
        <v>150.89943683364206</v>
      </c>
      <c r="J82" s="119">
        <v>0.8443952769099998</v>
      </c>
      <c r="K82" s="194"/>
      <c r="L82" s="223"/>
    </row>
    <row r="83" spans="2:12" ht="13.5" customHeight="1">
      <c r="B83" s="394" t="s">
        <v>190</v>
      </c>
      <c r="C83" s="66">
        <v>2.08860621477</v>
      </c>
      <c r="D83" s="67">
        <v>24.731631670906122</v>
      </c>
      <c r="E83" s="43">
        <v>4.963524152</v>
      </c>
      <c r="F83" s="49">
        <v>5.21158184875</v>
      </c>
      <c r="G83" s="49">
        <v>3.90076947149</v>
      </c>
      <c r="H83" s="33">
        <v>74.84808997916058</v>
      </c>
      <c r="I83" s="117">
        <v>186.76423750465366</v>
      </c>
      <c r="J83" s="119">
        <v>1.81216325672</v>
      </c>
      <c r="K83" s="194"/>
      <c r="L83" s="223"/>
    </row>
    <row r="84" spans="2:12" ht="13.5" customHeight="1">
      <c r="B84" s="394" t="s">
        <v>191</v>
      </c>
      <c r="C84" s="66">
        <v>3.1137411462</v>
      </c>
      <c r="D84" s="67">
        <v>28.380109576557388</v>
      </c>
      <c r="E84" s="43">
        <v>10.227609139</v>
      </c>
      <c r="F84" s="49">
        <v>13.905001812590001</v>
      </c>
      <c r="G84" s="49">
        <v>6.47707015844</v>
      </c>
      <c r="H84" s="33">
        <v>46.580865257964</v>
      </c>
      <c r="I84" s="117">
        <v>208.01569091074242</v>
      </c>
      <c r="J84" s="119">
        <v>3.36332901224</v>
      </c>
      <c r="K84" s="194"/>
      <c r="L84" s="223"/>
    </row>
    <row r="85" spans="2:12" ht="13.5" customHeight="1" thickBot="1">
      <c r="B85" s="400" t="s">
        <v>192</v>
      </c>
      <c r="C85" s="66">
        <v>1.2900588750800002</v>
      </c>
      <c r="D85" s="67">
        <v>5.220115164482252</v>
      </c>
      <c r="E85" s="43">
        <v>12.540063139999996</v>
      </c>
      <c r="F85" s="49">
        <v>12.79950424247999</v>
      </c>
      <c r="G85" s="49">
        <v>1.4024545521799983</v>
      </c>
      <c r="H85" s="33">
        <v>10.95710056898472</v>
      </c>
      <c r="I85" s="117">
        <v>108.71244555354329</v>
      </c>
      <c r="J85" s="119">
        <v>0.11239567709999809</v>
      </c>
      <c r="K85" s="194"/>
      <c r="L85" s="223"/>
    </row>
    <row r="86" spans="2:12" ht="15.75" customHeight="1" thickBot="1">
      <c r="B86" s="158" t="s">
        <v>193</v>
      </c>
      <c r="C86" s="189">
        <v>-18.706252074610006</v>
      </c>
      <c r="D86" s="258" t="s">
        <v>115</v>
      </c>
      <c r="E86" s="74">
        <v>-50</v>
      </c>
      <c r="F86" s="77">
        <v>-50</v>
      </c>
      <c r="G86" s="77">
        <v>-23.09443913284008</v>
      </c>
      <c r="H86" s="374" t="s">
        <v>115</v>
      </c>
      <c r="I86" s="374" t="s">
        <v>115</v>
      </c>
      <c r="J86" s="128">
        <v>-4.3881870582300735</v>
      </c>
      <c r="K86" s="218"/>
      <c r="L86" s="223"/>
    </row>
    <row r="87" spans="2:12" ht="12.75" customHeight="1">
      <c r="B87" s="120" t="s">
        <v>141</v>
      </c>
      <c r="C87" s="121"/>
      <c r="D87" s="122"/>
      <c r="E87" s="69"/>
      <c r="F87" s="69"/>
      <c r="G87" s="69"/>
      <c r="H87" s="70"/>
      <c r="I87" s="70"/>
      <c r="J87" s="70"/>
      <c r="K87" s="70"/>
      <c r="L87" s="8"/>
    </row>
    <row r="88" spans="2:12" ht="12.75" customHeight="1">
      <c r="B88" s="120" t="s">
        <v>104</v>
      </c>
      <c r="C88" s="121"/>
      <c r="D88" s="122"/>
      <c r="E88" s="69"/>
      <c r="F88" s="69"/>
      <c r="G88" s="69"/>
      <c r="H88" s="70"/>
      <c r="I88" s="70"/>
      <c r="J88" s="70"/>
      <c r="K88" s="70"/>
      <c r="L88" s="8"/>
    </row>
    <row r="89" spans="2:12" ht="12.75" customHeight="1">
      <c r="B89" s="120" t="s">
        <v>102</v>
      </c>
      <c r="C89" s="121"/>
      <c r="D89" s="122"/>
      <c r="E89" s="69"/>
      <c r="F89" s="69"/>
      <c r="G89" s="69"/>
      <c r="H89" s="70"/>
      <c r="I89" s="70"/>
      <c r="J89" s="70"/>
      <c r="K89" s="70"/>
      <c r="L89" s="8"/>
    </row>
    <row r="90" spans="2:12" ht="12.75" customHeight="1">
      <c r="B90" s="71"/>
      <c r="C90" s="197"/>
      <c r="D90" s="122"/>
      <c r="E90" s="69"/>
      <c r="F90" s="69"/>
      <c r="G90" s="69"/>
      <c r="H90" s="70"/>
      <c r="I90" s="70"/>
      <c r="J90" s="70"/>
      <c r="K90" s="70"/>
      <c r="L90" s="8"/>
    </row>
    <row r="91" spans="2:7" ht="12.75" customHeight="1">
      <c r="B91" s="19"/>
      <c r="C91" s="197"/>
      <c r="D91" s="19"/>
      <c r="E91" s="22"/>
      <c r="F91" s="23"/>
      <c r="G91" s="23"/>
    </row>
    <row r="92" spans="2:11" ht="12.75" customHeight="1">
      <c r="B92" s="19"/>
      <c r="C92" s="185"/>
      <c r="D92" s="19"/>
      <c r="E92" s="22"/>
      <c r="F92" s="23"/>
      <c r="G92" s="23"/>
      <c r="H92" s="8"/>
      <c r="I92" s="8"/>
      <c r="J92" s="8"/>
      <c r="K92" s="8"/>
    </row>
    <row r="93" spans="2:11" ht="12.75">
      <c r="B93" s="19"/>
      <c r="C93" s="178"/>
      <c r="D93" s="8"/>
      <c r="E93" s="23"/>
      <c r="F93" s="23"/>
      <c r="G93" s="8"/>
      <c r="H93" s="8"/>
      <c r="I93" s="8"/>
      <c r="J93" s="170"/>
      <c r="K93" s="170"/>
    </row>
    <row r="94" ht="12.75">
      <c r="C94" s="178"/>
    </row>
    <row r="95" spans="2:11" ht="12.75">
      <c r="B95" s="8"/>
      <c r="C95" s="8"/>
      <c r="D95" s="8"/>
      <c r="G95" s="24"/>
      <c r="J95" s="25"/>
      <c r="K95" s="25"/>
    </row>
    <row r="99" ht="12.75">
      <c r="G99" s="68"/>
    </row>
  </sheetData>
  <sheetProtection/>
  <mergeCells count="5">
    <mergeCell ref="B2:G2"/>
    <mergeCell ref="C4:D4"/>
    <mergeCell ref="E4:J4"/>
    <mergeCell ref="E50:J50"/>
    <mergeCell ref="C50:D50"/>
  </mergeCells>
  <printOptions/>
  <pageMargins left="0.5511811023622047" right="0.2362204724409449" top="0.65" bottom="0.86" header="0.1968503937007874" footer="0.2362204724409449"/>
  <pageSetup fitToHeight="2" horizontalDpi="600" verticalDpi="6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41"/>
  <sheetViews>
    <sheetView showGridLines="0" tabSelected="1" workbookViewId="0" topLeftCell="A1">
      <selection activeCell="B5" sqref="B5:O5"/>
    </sheetView>
  </sheetViews>
  <sheetFormatPr defaultColWidth="9.140625" defaultRowHeight="12.75"/>
  <cols>
    <col min="1" max="1" width="9.140625" style="108" customWidth="1"/>
    <col min="2" max="2" width="34.140625" style="108" customWidth="1"/>
    <col min="3" max="3" width="9.00390625" style="108" customWidth="1"/>
    <col min="4" max="4" width="7.7109375" style="108" customWidth="1"/>
    <col min="5" max="5" width="5.7109375" style="108" bestFit="1" customWidth="1"/>
    <col min="6" max="6" width="9.140625" style="108" customWidth="1"/>
    <col min="7" max="7" width="8.8515625" style="108" customWidth="1"/>
    <col min="8" max="8" width="5.7109375" style="108" bestFit="1" customWidth="1"/>
    <col min="9" max="9" width="8.8515625" style="108" bestFit="1" customWidth="1"/>
    <col min="10" max="10" width="9.140625" style="108" customWidth="1"/>
    <col min="11" max="11" width="5.7109375" style="108" bestFit="1" customWidth="1"/>
    <col min="12" max="15" width="8.8515625" style="108" customWidth="1"/>
    <col min="16" max="16384" width="9.140625" style="108" customWidth="1"/>
  </cols>
  <sheetData>
    <row r="1" ht="12.75">
      <c r="B1" s="107"/>
    </row>
    <row r="2" spans="2:7" ht="12.75">
      <c r="B2" s="366"/>
      <c r="C2" s="107"/>
      <c r="D2" s="107"/>
      <c r="E2" s="107"/>
      <c r="F2" s="107"/>
      <c r="G2" s="107"/>
    </row>
    <row r="3" spans="2:12" ht="12.75"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2:4" ht="12.75">
      <c r="B4" s="107"/>
      <c r="C4" s="107"/>
      <c r="D4" s="107"/>
    </row>
    <row r="5" spans="2:15" ht="17.25" customHeight="1">
      <c r="B5" s="420" t="s">
        <v>106</v>
      </c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  <c r="O5" s="420"/>
    </row>
    <row r="6" spans="14:15" ht="12.75" customHeight="1" thickBot="1">
      <c r="N6" s="130"/>
      <c r="O6" s="253" t="s">
        <v>78</v>
      </c>
    </row>
    <row r="7" spans="2:15" ht="12.75">
      <c r="B7" s="131"/>
      <c r="C7" s="421" t="s">
        <v>112</v>
      </c>
      <c r="D7" s="422"/>
      <c r="E7" s="423"/>
      <c r="F7" s="421" t="s">
        <v>119</v>
      </c>
      <c r="G7" s="422"/>
      <c r="H7" s="423"/>
      <c r="I7" s="421" t="s">
        <v>129</v>
      </c>
      <c r="J7" s="422"/>
      <c r="K7" s="423"/>
      <c r="L7" s="424" t="s">
        <v>107</v>
      </c>
      <c r="M7" s="425"/>
      <c r="N7" s="426" t="s">
        <v>108</v>
      </c>
      <c r="O7" s="425"/>
    </row>
    <row r="8" spans="2:15" ht="12.75">
      <c r="B8" s="207"/>
      <c r="C8" s="139" t="s">
        <v>0</v>
      </c>
      <c r="D8" s="137" t="s">
        <v>86</v>
      </c>
      <c r="E8" s="138" t="s">
        <v>2</v>
      </c>
      <c r="F8" s="139" t="s">
        <v>0</v>
      </c>
      <c r="G8" s="137" t="s">
        <v>86</v>
      </c>
      <c r="H8" s="138" t="s">
        <v>2</v>
      </c>
      <c r="I8" s="139" t="s">
        <v>0</v>
      </c>
      <c r="J8" s="137" t="s">
        <v>86</v>
      </c>
      <c r="K8" s="138" t="s">
        <v>2</v>
      </c>
      <c r="L8" s="416" t="s">
        <v>109</v>
      </c>
      <c r="M8" s="417"/>
      <c r="N8" s="418" t="s">
        <v>110</v>
      </c>
      <c r="O8" s="419"/>
    </row>
    <row r="9" spans="2:15" ht="13.5" thickBot="1">
      <c r="B9" s="207"/>
      <c r="C9" s="141" t="s">
        <v>87</v>
      </c>
      <c r="D9" s="252" t="s">
        <v>143</v>
      </c>
      <c r="E9" s="140" t="s">
        <v>5</v>
      </c>
      <c r="F9" s="141" t="s">
        <v>87</v>
      </c>
      <c r="G9" s="252" t="s">
        <v>144</v>
      </c>
      <c r="H9" s="140" t="s">
        <v>5</v>
      </c>
      <c r="I9" s="141" t="s">
        <v>87</v>
      </c>
      <c r="J9" s="252" t="s">
        <v>145</v>
      </c>
      <c r="K9" s="140" t="s">
        <v>5</v>
      </c>
      <c r="L9" s="251" t="s">
        <v>120</v>
      </c>
      <c r="M9" s="250" t="s">
        <v>124</v>
      </c>
      <c r="N9" s="251" t="s">
        <v>120</v>
      </c>
      <c r="O9" s="250" t="s">
        <v>124</v>
      </c>
    </row>
    <row r="10" spans="2:15" ht="13.5" thickBot="1">
      <c r="B10" s="207"/>
      <c r="C10" s="249">
        <v>1</v>
      </c>
      <c r="D10" s="248">
        <v>2</v>
      </c>
      <c r="E10" s="247">
        <v>3</v>
      </c>
      <c r="F10" s="249">
        <v>4</v>
      </c>
      <c r="G10" s="248">
        <v>5</v>
      </c>
      <c r="H10" s="247">
        <v>6</v>
      </c>
      <c r="I10" s="249">
        <v>7</v>
      </c>
      <c r="J10" s="248">
        <v>8</v>
      </c>
      <c r="K10" s="247">
        <v>9</v>
      </c>
      <c r="L10" s="132" t="s">
        <v>88</v>
      </c>
      <c r="M10" s="247" t="s">
        <v>89</v>
      </c>
      <c r="N10" s="246" t="s">
        <v>90</v>
      </c>
      <c r="O10" s="247" t="s">
        <v>91</v>
      </c>
    </row>
    <row r="11" spans="2:15" ht="4.5" customHeight="1">
      <c r="B11" s="131"/>
      <c r="C11" s="245"/>
      <c r="D11" s="244"/>
      <c r="E11" s="243"/>
      <c r="F11" s="245"/>
      <c r="G11" s="244"/>
      <c r="H11" s="243"/>
      <c r="I11" s="245"/>
      <c r="J11" s="244"/>
      <c r="K11" s="243"/>
      <c r="L11" s="242"/>
      <c r="M11" s="190"/>
      <c r="N11" s="241"/>
      <c r="O11" s="240"/>
    </row>
    <row r="12" spans="2:15" ht="12.75">
      <c r="B12" s="177" t="s">
        <v>111</v>
      </c>
      <c r="C12" s="239"/>
      <c r="D12" s="238">
        <v>553.0992609054201</v>
      </c>
      <c r="E12" s="237"/>
      <c r="F12" s="239"/>
      <c r="G12" s="238">
        <v>596.20822360372</v>
      </c>
      <c r="H12" s="237"/>
      <c r="I12" s="239"/>
      <c r="J12" s="238">
        <v>651.76676059638</v>
      </c>
      <c r="K12" s="237"/>
      <c r="L12" s="236">
        <v>43.10896269829982</v>
      </c>
      <c r="M12" s="237">
        <v>55.55853699266004</v>
      </c>
      <c r="N12" s="235">
        <v>107.79407345938787</v>
      </c>
      <c r="O12" s="234">
        <v>109.3186465387616</v>
      </c>
    </row>
    <row r="13" spans="2:15" ht="18" customHeight="1">
      <c r="B13" s="401" t="s">
        <v>194</v>
      </c>
      <c r="C13" s="144">
        <v>857.5265009099999</v>
      </c>
      <c r="D13" s="145">
        <v>315.3426921866001</v>
      </c>
      <c r="E13" s="174">
        <v>36.773521500730425</v>
      </c>
      <c r="F13" s="144">
        <v>920.957456706</v>
      </c>
      <c r="G13" s="145">
        <v>340.93669949569</v>
      </c>
      <c r="H13" s="174">
        <v>37.01980987429349</v>
      </c>
      <c r="I13" s="359">
        <v>1017.893925283</v>
      </c>
      <c r="J13" s="145">
        <v>367.47488680552004</v>
      </c>
      <c r="K13" s="174">
        <v>36.10149129275458</v>
      </c>
      <c r="L13" s="146">
        <v>25.594007309089875</v>
      </c>
      <c r="M13" s="196">
        <v>26.53818730983005</v>
      </c>
      <c r="N13" s="233">
        <v>108.11625191997311</v>
      </c>
      <c r="O13" s="143">
        <v>107.78390456324738</v>
      </c>
    </row>
    <row r="14" spans="2:15" ht="6" customHeight="1">
      <c r="B14" s="232"/>
      <c r="C14" s="142"/>
      <c r="D14" s="212"/>
      <c r="E14" s="147"/>
      <c r="F14" s="142"/>
      <c r="G14" s="212"/>
      <c r="H14" s="147"/>
      <c r="I14" s="142"/>
      <c r="J14" s="212"/>
      <c r="K14" s="147"/>
      <c r="L14" s="146"/>
      <c r="M14" s="196"/>
      <c r="N14" s="231"/>
      <c r="O14" s="143"/>
    </row>
    <row r="15" spans="2:18" ht="12.75">
      <c r="B15" s="402" t="s">
        <v>195</v>
      </c>
      <c r="C15" s="144">
        <v>352.6</v>
      </c>
      <c r="D15" s="145">
        <v>133.72659818015</v>
      </c>
      <c r="E15" s="174">
        <v>37.92586448671299</v>
      </c>
      <c r="F15" s="144">
        <v>370.5</v>
      </c>
      <c r="G15" s="145">
        <v>147.56583381099</v>
      </c>
      <c r="H15" s="174">
        <v>39.828835036704454</v>
      </c>
      <c r="I15" s="144">
        <v>416.1</v>
      </c>
      <c r="J15" s="145">
        <v>161.57010502887</v>
      </c>
      <c r="K15" s="174">
        <v>38.82963350850036</v>
      </c>
      <c r="L15" s="146">
        <v>13.839235630839994</v>
      </c>
      <c r="M15" s="196">
        <v>14.004271217879989</v>
      </c>
      <c r="N15" s="233">
        <v>110.3489027756441</v>
      </c>
      <c r="O15" s="143">
        <v>109.49018540146453</v>
      </c>
      <c r="P15" s="274"/>
      <c r="Q15" s="274"/>
      <c r="R15" s="276"/>
    </row>
    <row r="16" spans="2:16" ht="12.75">
      <c r="B16" s="402" t="s">
        <v>196</v>
      </c>
      <c r="C16" s="144">
        <v>149.4</v>
      </c>
      <c r="D16" s="145">
        <v>62.562708283640006</v>
      </c>
      <c r="E16" s="174">
        <v>41.8759760934672</v>
      </c>
      <c r="F16" s="144">
        <v>158.8</v>
      </c>
      <c r="G16" s="145">
        <v>62.95154952176001</v>
      </c>
      <c r="H16" s="174">
        <v>39.64203370387909</v>
      </c>
      <c r="I16" s="144">
        <v>162.89999999999998</v>
      </c>
      <c r="J16" s="145">
        <v>63.59792027578</v>
      </c>
      <c r="K16" s="174">
        <v>39.04108058672806</v>
      </c>
      <c r="L16" s="146">
        <v>0.38884123812000126</v>
      </c>
      <c r="M16" s="196">
        <v>0.6463707540199906</v>
      </c>
      <c r="N16" s="233">
        <v>100.62152238735753</v>
      </c>
      <c r="O16" s="143">
        <v>101.02677497048195</v>
      </c>
      <c r="P16" s="109"/>
    </row>
    <row r="17" spans="2:16" ht="12.75">
      <c r="B17" s="402" t="s">
        <v>197</v>
      </c>
      <c r="C17" s="144">
        <v>150.20000000000002</v>
      </c>
      <c r="D17" s="145">
        <v>38.61559076373</v>
      </c>
      <c r="E17" s="174">
        <v>25.70944791193741</v>
      </c>
      <c r="F17" s="144">
        <v>169.2</v>
      </c>
      <c r="G17" s="145">
        <v>41.689811481810004</v>
      </c>
      <c r="H17" s="174">
        <v>24.63936848806738</v>
      </c>
      <c r="I17" s="144">
        <v>175.4</v>
      </c>
      <c r="J17" s="145">
        <v>43.19646406023</v>
      </c>
      <c r="K17" s="174">
        <v>24.627402542890533</v>
      </c>
      <c r="L17" s="146">
        <v>3.0742207180800065</v>
      </c>
      <c r="M17" s="196">
        <v>1.5066525784199953</v>
      </c>
      <c r="N17" s="233">
        <v>107.96108684932379</v>
      </c>
      <c r="O17" s="143">
        <v>103.61395872245038</v>
      </c>
      <c r="P17" s="109"/>
    </row>
    <row r="18" spans="2:16" ht="12.75">
      <c r="B18" s="402" t="s">
        <v>198</v>
      </c>
      <c r="C18" s="144">
        <v>165.1</v>
      </c>
      <c r="D18" s="145">
        <v>58.96768565762002</v>
      </c>
      <c r="E18" s="174">
        <v>35.71634503792854</v>
      </c>
      <c r="F18" s="144">
        <v>180.5</v>
      </c>
      <c r="G18" s="145">
        <v>65.64187983219</v>
      </c>
      <c r="H18" s="174">
        <v>36.36669242780609</v>
      </c>
      <c r="I18" s="144">
        <v>218.1</v>
      </c>
      <c r="J18" s="145">
        <v>75.16715173970002</v>
      </c>
      <c r="K18" s="174">
        <v>34.464535414809724</v>
      </c>
      <c r="L18" s="146">
        <v>6.674194174569983</v>
      </c>
      <c r="M18" s="196">
        <v>9.525271907510017</v>
      </c>
      <c r="N18" s="233">
        <v>111.31839260798175</v>
      </c>
      <c r="O18" s="143">
        <v>114.51096758938178</v>
      </c>
      <c r="P18" s="109"/>
    </row>
    <row r="19" spans="2:15" ht="12.75">
      <c r="B19" s="391" t="s">
        <v>155</v>
      </c>
      <c r="C19" s="230">
        <v>16.2</v>
      </c>
      <c r="D19" s="229">
        <v>6.06080485748</v>
      </c>
      <c r="E19" s="228">
        <v>37.41237566345679</v>
      </c>
      <c r="F19" s="230">
        <v>14.9</v>
      </c>
      <c r="G19" s="229">
        <v>5.734843250460001</v>
      </c>
      <c r="H19" s="228">
        <v>38.48888087557047</v>
      </c>
      <c r="I19" s="230">
        <v>15.799999999999999</v>
      </c>
      <c r="J19" s="229">
        <v>6.37270113616</v>
      </c>
      <c r="K19" s="228">
        <v>40.33355149468355</v>
      </c>
      <c r="L19" s="227">
        <v>-0.3259616070199991</v>
      </c>
      <c r="M19" s="226">
        <v>0.637857885699999</v>
      </c>
      <c r="N19" s="225">
        <v>94.62180989678771</v>
      </c>
      <c r="O19" s="224">
        <v>111.12249904387248</v>
      </c>
    </row>
    <row r="20" spans="2:15" ht="12.75">
      <c r="B20" s="392" t="s">
        <v>156</v>
      </c>
      <c r="C20" s="230">
        <v>145.4</v>
      </c>
      <c r="D20" s="229">
        <v>56.33385896182001</v>
      </c>
      <c r="E20" s="228">
        <v>38.74405705764787</v>
      </c>
      <c r="F20" s="230">
        <v>159.2</v>
      </c>
      <c r="G20" s="229">
        <v>63.068894329239995</v>
      </c>
      <c r="H20" s="228">
        <v>39.61613965404523</v>
      </c>
      <c r="I20" s="230">
        <v>193.8</v>
      </c>
      <c r="J20" s="229">
        <v>72.74634324847001</v>
      </c>
      <c r="K20" s="228">
        <v>37.53681282170795</v>
      </c>
      <c r="L20" s="227">
        <v>6.735035367419982</v>
      </c>
      <c r="M20" s="226">
        <v>9.677448919230017</v>
      </c>
      <c r="N20" s="225">
        <v>111.95557253051777</v>
      </c>
      <c r="O20" s="224">
        <v>115.34425016032563</v>
      </c>
    </row>
    <row r="21" spans="2:15" ht="12.75">
      <c r="B21" s="392" t="s">
        <v>157</v>
      </c>
      <c r="C21" s="230">
        <v>3.5</v>
      </c>
      <c r="D21" s="229">
        <v>-3.4269781616799997</v>
      </c>
      <c r="E21" s="382" t="s">
        <v>69</v>
      </c>
      <c r="F21" s="230">
        <v>6.4</v>
      </c>
      <c r="G21" s="229">
        <v>-3.16185774751</v>
      </c>
      <c r="H21" s="382" t="s">
        <v>69</v>
      </c>
      <c r="I21" s="230">
        <v>8.5</v>
      </c>
      <c r="J21" s="229">
        <v>-3.9518926449299996</v>
      </c>
      <c r="K21" s="382" t="s">
        <v>69</v>
      </c>
      <c r="L21" s="227">
        <v>0.26512041416999965</v>
      </c>
      <c r="M21" s="226">
        <v>-0.7900348974199995</v>
      </c>
      <c r="N21" s="380" t="s">
        <v>69</v>
      </c>
      <c r="O21" s="381" t="s">
        <v>69</v>
      </c>
    </row>
    <row r="22" spans="2:15" ht="12.75">
      <c r="B22" s="402" t="s">
        <v>199</v>
      </c>
      <c r="C22" s="144">
        <v>5.7</v>
      </c>
      <c r="D22" s="145">
        <v>2.682205</v>
      </c>
      <c r="E22" s="174">
        <v>47.056228070175436</v>
      </c>
      <c r="F22" s="144">
        <v>5.9</v>
      </c>
      <c r="G22" s="145">
        <v>2.80300381991</v>
      </c>
      <c r="H22" s="174">
        <v>47.50853932050847</v>
      </c>
      <c r="I22" s="144">
        <v>6.1</v>
      </c>
      <c r="J22" s="145">
        <v>2.89562288646</v>
      </c>
      <c r="K22" s="174">
        <v>47.46922764688525</v>
      </c>
      <c r="L22" s="146">
        <v>0.12079881990999963</v>
      </c>
      <c r="M22" s="196">
        <v>0.09261906655000018</v>
      </c>
      <c r="N22" s="233">
        <v>104.50371317293046</v>
      </c>
      <c r="O22" s="143">
        <v>103.3042789985557</v>
      </c>
    </row>
    <row r="23" spans="2:15" ht="12.75">
      <c r="B23" s="402" t="s">
        <v>200</v>
      </c>
      <c r="C23" s="144">
        <v>10.3</v>
      </c>
      <c r="D23" s="145">
        <v>6.287087</v>
      </c>
      <c r="E23" s="174">
        <v>61.03967961165048</v>
      </c>
      <c r="F23" s="144">
        <v>10.4</v>
      </c>
      <c r="G23" s="145">
        <v>6.62835360649</v>
      </c>
      <c r="H23" s="174">
        <v>63.73416929317307</v>
      </c>
      <c r="I23" s="144">
        <v>11.4</v>
      </c>
      <c r="J23" s="145">
        <v>6.65208406508</v>
      </c>
      <c r="K23" s="174">
        <v>58.35161460596492</v>
      </c>
      <c r="L23" s="146">
        <v>0.3412666064900005</v>
      </c>
      <c r="M23" s="196">
        <v>0.023730458590000225</v>
      </c>
      <c r="N23" s="233">
        <v>105.42805605346324</v>
      </c>
      <c r="O23" s="143">
        <v>100.35801437278127</v>
      </c>
    </row>
    <row r="24" spans="2:15" ht="12.75">
      <c r="B24" s="402" t="s">
        <v>201</v>
      </c>
      <c r="C24" s="144">
        <v>10.3</v>
      </c>
      <c r="D24" s="145">
        <v>5.012419571020001</v>
      </c>
      <c r="E24" s="174">
        <v>48.66426767980583</v>
      </c>
      <c r="F24" s="144">
        <v>11.6</v>
      </c>
      <c r="G24" s="145">
        <v>4.861130263390001</v>
      </c>
      <c r="H24" s="174">
        <v>41.90629537405173</v>
      </c>
      <c r="I24" s="144">
        <v>12</v>
      </c>
      <c r="J24" s="145">
        <v>5.934406180100001</v>
      </c>
      <c r="K24" s="174">
        <v>49.45338483416668</v>
      </c>
      <c r="L24" s="146">
        <v>-0.15128930762999993</v>
      </c>
      <c r="M24" s="196">
        <v>1.07327591671</v>
      </c>
      <c r="N24" s="233">
        <v>96.98171101827349</v>
      </c>
      <c r="O24" s="143">
        <v>122.07873187009663</v>
      </c>
    </row>
    <row r="25" spans="2:15" ht="12.75">
      <c r="B25" s="403" t="s">
        <v>202</v>
      </c>
      <c r="C25" s="144">
        <v>4.2</v>
      </c>
      <c r="D25" s="358">
        <v>2.97645214477</v>
      </c>
      <c r="E25" s="174">
        <v>70.86790820880952</v>
      </c>
      <c r="F25" s="144">
        <v>4.5</v>
      </c>
      <c r="G25" s="358">
        <v>3.20044337711</v>
      </c>
      <c r="H25" s="174">
        <v>71.12096393577778</v>
      </c>
      <c r="I25" s="144">
        <v>5</v>
      </c>
      <c r="J25" s="360">
        <v>3.089205497</v>
      </c>
      <c r="K25" s="361">
        <v>61.78410994</v>
      </c>
      <c r="L25" s="362">
        <v>0.22399123233999996</v>
      </c>
      <c r="M25" s="363">
        <v>-0.11123788011000002</v>
      </c>
      <c r="N25" s="364">
        <v>107.52544376477144</v>
      </c>
      <c r="O25" s="365">
        <v>96.52429782368317</v>
      </c>
    </row>
    <row r="26" spans="2:15" ht="12.75">
      <c r="B26" s="402" t="s">
        <v>203</v>
      </c>
      <c r="C26" s="144">
        <v>9.726500909999924</v>
      </c>
      <c r="D26" s="145">
        <v>4.511945585670087</v>
      </c>
      <c r="E26" s="174">
        <v>46.38816803102651</v>
      </c>
      <c r="F26" s="144">
        <v>9.557456706000032</v>
      </c>
      <c r="G26" s="145">
        <v>5.594693782039984</v>
      </c>
      <c r="H26" s="174">
        <v>58.53747449912817</v>
      </c>
      <c r="I26" s="144">
        <v>10.893925283000044</v>
      </c>
      <c r="J26" s="145">
        <v>5.371927072300059</v>
      </c>
      <c r="K26" s="174">
        <v>49.311216414187676</v>
      </c>
      <c r="L26" s="146">
        <v>1.0827481963698968</v>
      </c>
      <c r="M26" s="196">
        <v>-0.22276670973992552</v>
      </c>
      <c r="N26" s="233">
        <v>123.99736822644091</v>
      </c>
      <c r="O26" s="143">
        <v>96.01825017742618</v>
      </c>
    </row>
    <row r="27" spans="2:15" ht="6" customHeight="1">
      <c r="B27" s="177"/>
      <c r="C27" s="144"/>
      <c r="D27" s="145"/>
      <c r="E27" s="174"/>
      <c r="F27" s="144"/>
      <c r="G27" s="145"/>
      <c r="H27" s="174"/>
      <c r="I27" s="144"/>
      <c r="J27" s="145"/>
      <c r="K27" s="174"/>
      <c r="L27" s="146"/>
      <c r="M27" s="196"/>
      <c r="N27" s="233"/>
      <c r="O27" s="143"/>
    </row>
    <row r="28" spans="2:15" ht="12.75">
      <c r="B28" s="401" t="s">
        <v>204</v>
      </c>
      <c r="C28" s="208">
        <v>421.986871016</v>
      </c>
      <c r="D28" s="209">
        <v>174.91583371882</v>
      </c>
      <c r="E28" s="210">
        <v>41.45053927807814</v>
      </c>
      <c r="F28" s="208">
        <v>447.829554985</v>
      </c>
      <c r="G28" s="209">
        <v>188.23056910803</v>
      </c>
      <c r="H28" s="210">
        <v>42.03174333019061</v>
      </c>
      <c r="I28" s="208">
        <v>496.940559552</v>
      </c>
      <c r="J28" s="209">
        <v>207.88975713485996</v>
      </c>
      <c r="K28" s="210">
        <v>41.83392825135384</v>
      </c>
      <c r="L28" s="146">
        <v>13.31473538921</v>
      </c>
      <c r="M28" s="196">
        <v>19.659188026829952</v>
      </c>
      <c r="N28" s="233">
        <v>107.6120812542412</v>
      </c>
      <c r="O28" s="143">
        <v>110.4442058056718</v>
      </c>
    </row>
    <row r="29" spans="2:15" ht="6" customHeight="1">
      <c r="B29" s="177"/>
      <c r="C29" s="208"/>
      <c r="D29" s="209"/>
      <c r="E29" s="210"/>
      <c r="F29" s="208"/>
      <c r="G29" s="209"/>
      <c r="H29" s="210"/>
      <c r="I29" s="208"/>
      <c r="J29" s="209"/>
      <c r="K29" s="210"/>
      <c r="L29" s="146"/>
      <c r="M29" s="196"/>
      <c r="N29" s="233"/>
      <c r="O29" s="143"/>
    </row>
    <row r="30" spans="2:15" ht="12.75">
      <c r="B30" s="404" t="s">
        <v>205</v>
      </c>
      <c r="C30" s="208"/>
      <c r="D30" s="358">
        <v>62.840734999999995</v>
      </c>
      <c r="E30" s="368"/>
      <c r="F30" s="369"/>
      <c r="G30" s="358">
        <v>67.040955</v>
      </c>
      <c r="H30" s="368"/>
      <c r="I30" s="369"/>
      <c r="J30" s="358">
        <v>76.402116656</v>
      </c>
      <c r="K30" s="368"/>
      <c r="L30" s="370">
        <v>4.200220000000002</v>
      </c>
      <c r="M30" s="371">
        <v>9.361161656000007</v>
      </c>
      <c r="N30" s="372">
        <v>106.6839129109486</v>
      </c>
      <c r="O30" s="373">
        <v>113.96334771185764</v>
      </c>
    </row>
    <row r="31" spans="2:15" ht="5.25" customHeight="1" thickBot="1">
      <c r="B31" s="211"/>
      <c r="C31" s="149"/>
      <c r="D31" s="148"/>
      <c r="E31" s="150"/>
      <c r="F31" s="149"/>
      <c r="G31" s="148"/>
      <c r="H31" s="150"/>
      <c r="I31" s="149"/>
      <c r="J31" s="148"/>
      <c r="K31" s="150"/>
      <c r="L31" s="133"/>
      <c r="M31" s="134"/>
      <c r="N31" s="135"/>
      <c r="O31" s="136"/>
    </row>
    <row r="32" spans="2:16" ht="12.75">
      <c r="B32" s="254" t="s">
        <v>126</v>
      </c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</row>
    <row r="33" spans="2:16" ht="12.75">
      <c r="B33" s="254" t="s">
        <v>127</v>
      </c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</row>
    <row r="34" spans="2:16" ht="12.75">
      <c r="B34" s="254" t="s">
        <v>128</v>
      </c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</row>
    <row r="35" spans="2:16" ht="12.75">
      <c r="B35" s="255" t="s">
        <v>101</v>
      </c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</row>
    <row r="36" spans="2:19" ht="12.75">
      <c r="B36" s="384" t="s">
        <v>142</v>
      </c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</row>
    <row r="40" spans="7:13" ht="12.75">
      <c r="G40" s="109"/>
      <c r="H40" s="109"/>
      <c r="I40" s="109"/>
      <c r="J40" s="109"/>
      <c r="K40" s="274"/>
      <c r="L40" s="109"/>
      <c r="M40" s="109"/>
    </row>
    <row r="41" ht="12.75">
      <c r="M41" s="109"/>
    </row>
  </sheetData>
  <sheetProtection/>
  <mergeCells count="8">
    <mergeCell ref="L8:M8"/>
    <mergeCell ref="N8:O8"/>
    <mergeCell ref="B5:O5"/>
    <mergeCell ref="C7:E7"/>
    <mergeCell ref="F7:H7"/>
    <mergeCell ref="I7:K7"/>
    <mergeCell ref="L7:M7"/>
    <mergeCell ref="N7:O7"/>
  </mergeCells>
  <printOptions/>
  <pageMargins left="0.787401575" right="0.787401575" top="1.07" bottom="0.984251969" header="0.4921259845" footer="0.49212598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U104"/>
  <sheetViews>
    <sheetView showGridLines="0" workbookViewId="0" topLeftCell="A50">
      <selection activeCell="M83" sqref="M83"/>
    </sheetView>
  </sheetViews>
  <sheetFormatPr defaultColWidth="9.140625" defaultRowHeight="12.75"/>
  <cols>
    <col min="1" max="1" width="2.57421875" style="1" customWidth="1"/>
    <col min="2" max="2" width="52.8515625" style="1" customWidth="1"/>
    <col min="3" max="5" width="10.7109375" style="1" customWidth="1"/>
    <col min="6" max="6" width="10.7109375" style="24" customWidth="1"/>
    <col min="7" max="9" width="10.7109375" style="1" customWidth="1"/>
    <col min="10" max="10" width="10.140625" style="1" customWidth="1"/>
    <col min="11" max="11" width="12.7109375" style="1" customWidth="1"/>
    <col min="12" max="12" width="9.140625" style="1" customWidth="1"/>
    <col min="13" max="13" width="17.00390625" style="1" customWidth="1"/>
    <col min="14" max="16384" width="9.140625" style="1" customWidth="1"/>
  </cols>
  <sheetData>
    <row r="1" spans="2:4" ht="19.5" customHeight="1">
      <c r="B1" s="8"/>
      <c r="D1" s="8"/>
    </row>
    <row r="2" spans="2:9" ht="18">
      <c r="B2" s="408" t="s">
        <v>70</v>
      </c>
      <c r="C2" s="408"/>
      <c r="D2" s="408"/>
      <c r="E2" s="408"/>
      <c r="F2" s="408"/>
      <c r="G2" s="408"/>
      <c r="H2" s="8"/>
      <c r="I2" s="8"/>
    </row>
    <row r="3" spans="2:9" ht="13.5" thickBot="1">
      <c r="B3" s="8"/>
      <c r="C3" s="285"/>
      <c r="D3" s="8"/>
      <c r="E3" s="8"/>
      <c r="F3" s="23"/>
      <c r="G3" s="8"/>
      <c r="H3" s="157"/>
      <c r="I3" s="157" t="s">
        <v>78</v>
      </c>
    </row>
    <row r="4" spans="2:9" ht="13.5" thickBot="1">
      <c r="B4" s="169"/>
      <c r="C4" s="427">
        <v>2017</v>
      </c>
      <c r="D4" s="428"/>
      <c r="E4" s="286">
        <v>2018</v>
      </c>
      <c r="F4" s="287"/>
      <c r="G4" s="288"/>
      <c r="H4" s="288"/>
      <c r="I4" s="289"/>
    </row>
    <row r="5" spans="2:9" ht="12.75">
      <c r="B5" s="168"/>
      <c r="C5" s="290" t="s">
        <v>66</v>
      </c>
      <c r="D5" s="291" t="s">
        <v>130</v>
      </c>
      <c r="E5" s="168" t="s">
        <v>66</v>
      </c>
      <c r="F5" s="292" t="s">
        <v>4</v>
      </c>
      <c r="G5" s="293" t="s">
        <v>4</v>
      </c>
      <c r="H5" s="293" t="s">
        <v>77</v>
      </c>
      <c r="I5" s="294" t="s">
        <v>77</v>
      </c>
    </row>
    <row r="6" spans="2:9" ht="13.5" customHeight="1" thickBot="1">
      <c r="B6" s="166"/>
      <c r="C6" s="5" t="s">
        <v>67</v>
      </c>
      <c r="D6" s="165" t="s">
        <v>131</v>
      </c>
      <c r="E6" s="295" t="s">
        <v>67</v>
      </c>
      <c r="F6" s="296" t="s">
        <v>136</v>
      </c>
      <c r="G6" s="172" t="s">
        <v>137</v>
      </c>
      <c r="H6" s="156" t="s">
        <v>138</v>
      </c>
      <c r="I6" s="297" t="s">
        <v>139</v>
      </c>
    </row>
    <row r="7" spans="2:9" ht="13.5" customHeight="1" thickBot="1">
      <c r="B7" s="164"/>
      <c r="C7" s="123">
        <v>1</v>
      </c>
      <c r="D7" s="102">
        <v>2</v>
      </c>
      <c r="E7" s="298">
        <v>3</v>
      </c>
      <c r="F7" s="279" t="s">
        <v>132</v>
      </c>
      <c r="G7" s="28" t="s">
        <v>133</v>
      </c>
      <c r="H7" s="103" t="s">
        <v>134</v>
      </c>
      <c r="I7" s="299" t="s">
        <v>135</v>
      </c>
    </row>
    <row r="8" spans="2:15" ht="20.25" customHeight="1">
      <c r="B8" s="201" t="s">
        <v>6</v>
      </c>
      <c r="C8" s="203">
        <v>1249.27203718</v>
      </c>
      <c r="D8" s="203">
        <v>1273.64450578767</v>
      </c>
      <c r="E8" s="300">
        <f>'příjmy+výdaje SR leden-aktuální'!E8</f>
        <v>1314.497641409</v>
      </c>
      <c r="F8" s="124">
        <f>E8-D8</f>
        <v>40.85313562133001</v>
      </c>
      <c r="G8" s="203">
        <f>E8-C8</f>
        <v>65.22560422899983</v>
      </c>
      <c r="H8" s="204">
        <f>E8/D8*100</f>
        <v>103.20757758037553</v>
      </c>
      <c r="I8" s="301">
        <f>E8/C8*100</f>
        <v>105.22108894522562</v>
      </c>
      <c r="J8" s="302"/>
      <c r="K8" s="175"/>
      <c r="L8" s="8"/>
      <c r="M8" s="8"/>
      <c r="N8" s="8"/>
      <c r="O8" s="8"/>
    </row>
    <row r="9" spans="2:11" ht="12.75">
      <c r="B9" s="11" t="s">
        <v>7</v>
      </c>
      <c r="C9" s="37"/>
      <c r="D9" s="37"/>
      <c r="E9" s="303"/>
      <c r="F9" s="43"/>
      <c r="G9" s="38"/>
      <c r="H9" s="115"/>
      <c r="I9" s="304"/>
      <c r="J9" s="305"/>
      <c r="K9" s="175"/>
    </row>
    <row r="10" spans="2:11" ht="18" customHeight="1">
      <c r="B10" s="14" t="s">
        <v>8</v>
      </c>
      <c r="C10" s="46">
        <v>1112.787011691</v>
      </c>
      <c r="D10" s="105">
        <v>1153.8487507300401</v>
      </c>
      <c r="E10" s="306">
        <f>'příjmy+výdaje SR leden-aktuální'!E10</f>
        <v>1219.234484835</v>
      </c>
      <c r="F10" s="182">
        <f>E10-D10</f>
        <v>65.38573410495997</v>
      </c>
      <c r="G10" s="41">
        <f>E10-C10</f>
        <v>106.44747314400001</v>
      </c>
      <c r="H10" s="112">
        <f>E10/D10*100</f>
        <v>105.66675086865504</v>
      </c>
      <c r="I10" s="307">
        <f>E10/C10*100</f>
        <v>109.56584431932231</v>
      </c>
      <c r="J10" s="308"/>
      <c r="K10" s="175"/>
    </row>
    <row r="11" spans="2:11" ht="18" customHeight="1">
      <c r="B11" s="155" t="s">
        <v>9</v>
      </c>
      <c r="C11" s="42">
        <v>664.957456706</v>
      </c>
      <c r="D11" s="42">
        <v>687.7485490866401</v>
      </c>
      <c r="E11" s="309">
        <f>'příjmy+výdaje SR leden-aktuální'!E11</f>
        <v>722.293925283</v>
      </c>
      <c r="F11" s="54">
        <f>E11-D11</f>
        <v>34.54537619635994</v>
      </c>
      <c r="G11" s="42">
        <f>E11-C11</f>
        <v>57.336468577000005</v>
      </c>
      <c r="H11" s="154">
        <f>E11/D11*100</f>
        <v>105.02296605965039</v>
      </c>
      <c r="I11" s="310">
        <f>E11/C11*100</f>
        <v>108.62257697823672</v>
      </c>
      <c r="J11" s="311"/>
      <c r="K11" s="68"/>
    </row>
    <row r="12" spans="2:11" ht="12.75">
      <c r="B12" s="11" t="s">
        <v>10</v>
      </c>
      <c r="C12" s="37"/>
      <c r="D12" s="37"/>
      <c r="E12" s="303"/>
      <c r="F12" s="43"/>
      <c r="G12" s="38"/>
      <c r="H12" s="110"/>
      <c r="I12" s="312"/>
      <c r="J12" s="305"/>
      <c r="K12" s="68"/>
    </row>
    <row r="13" spans="2:11" ht="12.75">
      <c r="B13" s="11" t="s">
        <v>11</v>
      </c>
      <c r="C13" s="37">
        <v>258.2</v>
      </c>
      <c r="D13" s="37">
        <v>265.95804531744</v>
      </c>
      <c r="E13" s="303">
        <f>'příjmy+výdaje SR leden-aktuální'!E13</f>
        <v>280.9</v>
      </c>
      <c r="F13" s="43">
        <f aca="true" t="shared" si="0" ref="F13:F34">E13-D13</f>
        <v>14.941954682559981</v>
      </c>
      <c r="G13" s="38">
        <f aca="true" t="shared" si="1" ref="G13:G34">E13-C13</f>
        <v>22.69999999999999</v>
      </c>
      <c r="H13" s="110">
        <f aca="true" t="shared" si="2" ref="H13:H34">E13/D13*100</f>
        <v>105.61816231756617</v>
      </c>
      <c r="I13" s="312">
        <f aca="true" t="shared" si="3" ref="I13:I34">E13/C13*100</f>
        <v>108.79163439194424</v>
      </c>
      <c r="J13" s="305"/>
      <c r="K13" s="68"/>
    </row>
    <row r="14" spans="2:11" ht="12.75">
      <c r="B14" s="152" t="s">
        <v>12</v>
      </c>
      <c r="C14" s="37">
        <v>151</v>
      </c>
      <c r="D14" s="37">
        <v>154.74257266255003</v>
      </c>
      <c r="E14" s="303">
        <f>'příjmy+výdaje SR leden-aktuální'!E14</f>
        <v>154.7</v>
      </c>
      <c r="F14" s="43">
        <f t="shared" si="0"/>
        <v>-0.042572662550043106</v>
      </c>
      <c r="G14" s="37">
        <f t="shared" si="1"/>
        <v>3.6999999999999886</v>
      </c>
      <c r="H14" s="110">
        <f t="shared" si="2"/>
        <v>99.97248807369715</v>
      </c>
      <c r="I14" s="312">
        <f t="shared" si="3"/>
        <v>102.4503311258278</v>
      </c>
      <c r="J14" s="305"/>
      <c r="K14" s="68"/>
    </row>
    <row r="15" spans="2:11" ht="12.75">
      <c r="B15" s="9" t="s">
        <v>13</v>
      </c>
      <c r="C15" s="37">
        <v>78.4</v>
      </c>
      <c r="D15" s="37">
        <v>80.82267599039</v>
      </c>
      <c r="E15" s="303">
        <f>'příjmy+výdaje SR leden-aktuální'!E15</f>
        <v>81.9</v>
      </c>
      <c r="F15" s="43">
        <f t="shared" si="0"/>
        <v>1.0773240096100096</v>
      </c>
      <c r="G15" s="37">
        <f t="shared" si="1"/>
        <v>3.5</v>
      </c>
      <c r="H15" s="110">
        <f t="shared" si="2"/>
        <v>101.33294771103361</v>
      </c>
      <c r="I15" s="312">
        <f t="shared" si="3"/>
        <v>104.46428571428572</v>
      </c>
      <c r="J15" s="305"/>
      <c r="K15" s="68"/>
    </row>
    <row r="16" spans="2:11" ht="12.75">
      <c r="B16" s="10" t="s">
        <v>14</v>
      </c>
      <c r="C16" s="37">
        <v>55.7</v>
      </c>
      <c r="D16" s="37">
        <v>56.21931172217</v>
      </c>
      <c r="E16" s="303">
        <f>'příjmy+výdaje SR leden-aktuální'!E16</f>
        <v>55.5</v>
      </c>
      <c r="F16" s="43">
        <f t="shared" si="0"/>
        <v>-0.7193117221699978</v>
      </c>
      <c r="G16" s="37">
        <f t="shared" si="1"/>
        <v>-0.20000000000000284</v>
      </c>
      <c r="H16" s="110">
        <f t="shared" si="2"/>
        <v>98.7205255629511</v>
      </c>
      <c r="I16" s="312">
        <f t="shared" si="3"/>
        <v>99.64093357271095</v>
      </c>
      <c r="J16" s="305"/>
      <c r="K16" s="175"/>
    </row>
    <row r="17" spans="2:11" ht="12.75">
      <c r="B17" s="10" t="s">
        <v>15</v>
      </c>
      <c r="C17" s="37">
        <v>1.9</v>
      </c>
      <c r="D17" s="37">
        <v>2.047297894</v>
      </c>
      <c r="E17" s="303">
        <f>'příjmy+výdaje SR leden-aktuální'!E17</f>
        <v>1.9</v>
      </c>
      <c r="F17" s="43">
        <f t="shared" si="0"/>
        <v>-0.14729789400000026</v>
      </c>
      <c r="G17" s="37">
        <f t="shared" si="1"/>
        <v>0</v>
      </c>
      <c r="H17" s="110">
        <f t="shared" si="2"/>
        <v>92.80525347915001</v>
      </c>
      <c r="I17" s="312">
        <f t="shared" si="3"/>
        <v>100</v>
      </c>
      <c r="J17" s="305"/>
      <c r="K17" s="175"/>
    </row>
    <row r="18" spans="2:13" ht="12.75">
      <c r="B18" s="11" t="s">
        <v>16</v>
      </c>
      <c r="C18" s="37">
        <v>114.2</v>
      </c>
      <c r="D18" s="37">
        <v>115.18789103364001</v>
      </c>
      <c r="E18" s="303">
        <f>'příjmy+výdaje SR leden-aktuální'!E18</f>
        <v>118.4</v>
      </c>
      <c r="F18" s="43">
        <f t="shared" si="0"/>
        <v>3.2121089663599918</v>
      </c>
      <c r="G18" s="37">
        <f t="shared" si="1"/>
        <v>4.200000000000003</v>
      </c>
      <c r="H18" s="110">
        <f t="shared" si="2"/>
        <v>102.78858214829363</v>
      </c>
      <c r="I18" s="312">
        <f t="shared" si="3"/>
        <v>103.67775831873907</v>
      </c>
      <c r="J18" s="305"/>
      <c r="K18" s="68"/>
      <c r="L18" s="8"/>
      <c r="M18" s="8"/>
    </row>
    <row r="19" spans="2:13" ht="12.75">
      <c r="B19" s="11" t="s">
        <v>17</v>
      </c>
      <c r="C19" s="37">
        <v>120.4</v>
      </c>
      <c r="D19" s="37">
        <v>128.60892622677</v>
      </c>
      <c r="E19" s="303">
        <f>'příjmy+výdaje SR leden-aktuální'!E19</f>
        <v>145.4</v>
      </c>
      <c r="F19" s="43">
        <f t="shared" si="0"/>
        <v>16.79107377323001</v>
      </c>
      <c r="G19" s="37">
        <f t="shared" si="1"/>
        <v>25</v>
      </c>
      <c r="H19" s="110">
        <f t="shared" si="2"/>
        <v>113.05591630834637</v>
      </c>
      <c r="I19" s="312">
        <f t="shared" si="3"/>
        <v>120.76411960132891</v>
      </c>
      <c r="J19" s="305"/>
      <c r="K19" s="68"/>
      <c r="L19" s="8"/>
      <c r="M19" s="8"/>
    </row>
    <row r="20" spans="2:13" ht="12.75">
      <c r="B20" s="11" t="s">
        <v>18</v>
      </c>
      <c r="C20" s="37">
        <v>10.1</v>
      </c>
      <c r="D20" s="37">
        <v>10.77846081159</v>
      </c>
      <c r="E20" s="303">
        <f>'příjmy+výdaje SR leden-aktuální'!E20</f>
        <v>10.7</v>
      </c>
      <c r="F20" s="43">
        <f t="shared" si="0"/>
        <v>-0.07846081159000029</v>
      </c>
      <c r="G20" s="37">
        <f t="shared" si="1"/>
        <v>0.5999999999999996</v>
      </c>
      <c r="H20" s="110">
        <f t="shared" si="2"/>
        <v>99.27205922105658</v>
      </c>
      <c r="I20" s="312">
        <f t="shared" si="3"/>
        <v>105.94059405940595</v>
      </c>
      <c r="J20" s="305"/>
      <c r="K20" s="68"/>
      <c r="L20" s="313"/>
      <c r="M20" s="8"/>
    </row>
    <row r="21" spans="2:13" ht="12.75">
      <c r="B21" s="173" t="s">
        <v>19</v>
      </c>
      <c r="C21" s="37">
        <v>105.1</v>
      </c>
      <c r="D21" s="37">
        <v>111.69892453501998</v>
      </c>
      <c r="E21" s="303">
        <f>'příjmy+výdaje SR leden-aktuální'!E21</f>
        <v>127.9</v>
      </c>
      <c r="F21" s="43">
        <f t="shared" si="0"/>
        <v>16.201075464980022</v>
      </c>
      <c r="G21" s="37">
        <f t="shared" si="1"/>
        <v>22.80000000000001</v>
      </c>
      <c r="H21" s="110">
        <f t="shared" si="2"/>
        <v>114.5042358576162</v>
      </c>
      <c r="I21" s="312">
        <f t="shared" si="3"/>
        <v>121.69362511893436</v>
      </c>
      <c r="J21" s="305"/>
      <c r="K21" s="68"/>
      <c r="L21" s="8"/>
      <c r="M21" s="8"/>
    </row>
    <row r="22" spans="2:13" ht="12.75">
      <c r="B22" s="173" t="s">
        <v>20</v>
      </c>
      <c r="C22" s="37">
        <v>5.2</v>
      </c>
      <c r="D22" s="37">
        <v>6.13154088016</v>
      </c>
      <c r="E22" s="303">
        <f>'příjmy+výdaje SR leden-aktuální'!E22</f>
        <v>6.8</v>
      </c>
      <c r="F22" s="43">
        <f t="shared" si="0"/>
        <v>0.6684591198399996</v>
      </c>
      <c r="G22" s="37">
        <f t="shared" si="1"/>
        <v>1.5999999999999996</v>
      </c>
      <c r="H22" s="110">
        <f t="shared" si="2"/>
        <v>110.90197607591514</v>
      </c>
      <c r="I22" s="312">
        <f t="shared" si="3"/>
        <v>130.76923076923077</v>
      </c>
      <c r="J22" s="305"/>
      <c r="K22" s="68"/>
      <c r="L22" s="8"/>
      <c r="M22" s="8"/>
    </row>
    <row r="23" spans="2:13" ht="12.75" hidden="1">
      <c r="B23" s="11" t="s">
        <v>21</v>
      </c>
      <c r="C23" s="37">
        <v>1.4064210000000001</v>
      </c>
      <c r="D23" s="37">
        <v>1.28702141489</v>
      </c>
      <c r="E23" s="303" t="e">
        <f>'příjmy+výdaje SR leden-aktuální'!#REF!</f>
        <v>#REF!</v>
      </c>
      <c r="F23" s="43" t="e">
        <f t="shared" si="0"/>
        <v>#REF!</v>
      </c>
      <c r="G23" s="37" t="e">
        <f t="shared" si="1"/>
        <v>#REF!</v>
      </c>
      <c r="H23" s="110" t="e">
        <f t="shared" si="2"/>
        <v>#REF!</v>
      </c>
      <c r="I23" s="312" t="e">
        <f t="shared" si="3"/>
        <v>#REF!</v>
      </c>
      <c r="J23" s="305"/>
      <c r="K23" s="314"/>
      <c r="L23" s="8"/>
      <c r="M23" s="315"/>
    </row>
    <row r="24" spans="2:13" ht="12.75">
      <c r="B24" s="11" t="s">
        <v>22</v>
      </c>
      <c r="C24" s="37">
        <v>11.6</v>
      </c>
      <c r="D24" s="37">
        <v>12.58021515599</v>
      </c>
      <c r="E24" s="303">
        <f>'příjmy+výdaje SR leden-aktuální'!E23</f>
        <v>12</v>
      </c>
      <c r="F24" s="43">
        <f t="shared" si="0"/>
        <v>-0.5802151559900004</v>
      </c>
      <c r="G24" s="37">
        <f t="shared" si="1"/>
        <v>0.40000000000000036</v>
      </c>
      <c r="H24" s="110">
        <f t="shared" si="2"/>
        <v>95.38787573347874</v>
      </c>
      <c r="I24" s="312">
        <f t="shared" si="3"/>
        <v>103.44827586206897</v>
      </c>
      <c r="J24" s="305"/>
      <c r="K24" s="68"/>
      <c r="L24" s="8"/>
      <c r="M24" s="8"/>
    </row>
    <row r="25" spans="2:13" ht="12.75">
      <c r="B25" s="11" t="s">
        <v>23</v>
      </c>
      <c r="C25" s="37">
        <v>0</v>
      </c>
      <c r="D25" s="37">
        <v>0.004957707400000001</v>
      </c>
      <c r="E25" s="303">
        <f>'příjmy+výdaje SR leden-aktuální'!E24</f>
        <v>0</v>
      </c>
      <c r="F25" s="43">
        <f t="shared" si="0"/>
        <v>-0.004957707400000001</v>
      </c>
      <c r="G25" s="37">
        <f t="shared" si="1"/>
        <v>0</v>
      </c>
      <c r="H25" s="110">
        <f t="shared" si="2"/>
        <v>0</v>
      </c>
      <c r="I25" s="312" t="e">
        <f t="shared" si="3"/>
        <v>#DIV/0!</v>
      </c>
      <c r="J25" s="305"/>
      <c r="K25" s="68"/>
      <c r="L25" s="8"/>
      <c r="M25" s="8"/>
    </row>
    <row r="26" spans="2:13" ht="12.75">
      <c r="B26" s="173" t="s">
        <v>24</v>
      </c>
      <c r="C26" s="37">
        <v>0</v>
      </c>
      <c r="D26" s="37">
        <v>-0.02326918322</v>
      </c>
      <c r="E26" s="303">
        <f>'příjmy+výdaje SR leden-aktuální'!E25</f>
        <v>0</v>
      </c>
      <c r="F26" s="43">
        <f t="shared" si="0"/>
        <v>0.02326918322</v>
      </c>
      <c r="G26" s="37">
        <f t="shared" si="1"/>
        <v>0</v>
      </c>
      <c r="H26" s="110">
        <f t="shared" si="2"/>
        <v>0</v>
      </c>
      <c r="I26" s="312" t="e">
        <f t="shared" si="3"/>
        <v>#DIV/0!</v>
      </c>
      <c r="J26" s="305"/>
      <c r="K26" s="68"/>
      <c r="L26" s="8"/>
      <c r="M26" s="8"/>
    </row>
    <row r="27" spans="2:13" ht="12.75">
      <c r="B27" s="173" t="s">
        <v>100</v>
      </c>
      <c r="C27" s="37">
        <v>11.6</v>
      </c>
      <c r="D27" s="37">
        <v>12.59852663181</v>
      </c>
      <c r="E27" s="303">
        <f>'příjmy+výdaje SR leden-aktuální'!E26</f>
        <v>12</v>
      </c>
      <c r="F27" s="43">
        <f t="shared" si="0"/>
        <v>-0.5985266318099995</v>
      </c>
      <c r="G27" s="37">
        <f t="shared" si="1"/>
        <v>0.40000000000000036</v>
      </c>
      <c r="H27" s="110">
        <f t="shared" si="2"/>
        <v>95.24923311033227</v>
      </c>
      <c r="I27" s="312">
        <f t="shared" si="3"/>
        <v>103.44827586206897</v>
      </c>
      <c r="J27" s="305"/>
      <c r="K27" s="316"/>
      <c r="L27" s="8"/>
      <c r="M27" s="8"/>
    </row>
    <row r="28" spans="2:13" ht="12.75">
      <c r="B28" s="11" t="s">
        <v>95</v>
      </c>
      <c r="C28" s="37">
        <v>1.55</v>
      </c>
      <c r="D28" s="37">
        <v>1.546964</v>
      </c>
      <c r="E28" s="303">
        <f>'příjmy+výdaje SR leden-aktuální'!E27</f>
        <v>1.55</v>
      </c>
      <c r="F28" s="43">
        <f t="shared" si="0"/>
        <v>0.0030360000000000387</v>
      </c>
      <c r="G28" s="37">
        <f t="shared" si="1"/>
        <v>0</v>
      </c>
      <c r="H28" s="110">
        <f t="shared" si="2"/>
        <v>100.19625537504429</v>
      </c>
      <c r="I28" s="312">
        <f t="shared" si="3"/>
        <v>100</v>
      </c>
      <c r="J28" s="305"/>
      <c r="K28" s="68"/>
      <c r="L28" s="8"/>
      <c r="M28" s="8"/>
    </row>
    <row r="29" spans="2:13" ht="12.75">
      <c r="B29" s="11" t="s">
        <v>25</v>
      </c>
      <c r="C29" s="37">
        <v>0.1</v>
      </c>
      <c r="D29" s="37">
        <v>0.26374458173</v>
      </c>
      <c r="E29" s="303">
        <f>'příjmy+výdaje SR leden-aktuální'!E28</f>
        <v>0.2</v>
      </c>
      <c r="F29" s="43">
        <f t="shared" si="0"/>
        <v>-0.06374458172999997</v>
      </c>
      <c r="G29" s="37">
        <f t="shared" si="1"/>
        <v>0.1</v>
      </c>
      <c r="H29" s="110">
        <f t="shared" si="2"/>
        <v>75.83094169674492</v>
      </c>
      <c r="I29" s="312">
        <f t="shared" si="3"/>
        <v>200</v>
      </c>
      <c r="J29" s="305"/>
      <c r="K29" s="68"/>
      <c r="L29" s="8"/>
      <c r="M29" s="8"/>
    </row>
    <row r="30" spans="2:13" ht="12.75">
      <c r="B30" s="12" t="s">
        <v>116</v>
      </c>
      <c r="C30" s="37">
        <v>4.2</v>
      </c>
      <c r="D30" s="37">
        <v>5.46808259966</v>
      </c>
      <c r="E30" s="303">
        <f>'příjmy+výdaje SR leden-aktuální'!E29</f>
        <v>4.8</v>
      </c>
      <c r="F30" s="43">
        <f t="shared" si="0"/>
        <v>-0.6680825996599999</v>
      </c>
      <c r="G30" s="37">
        <f t="shared" si="1"/>
        <v>0.5999999999999996</v>
      </c>
      <c r="H30" s="110">
        <f t="shared" si="2"/>
        <v>87.78214140910123</v>
      </c>
      <c r="I30" s="312">
        <f t="shared" si="3"/>
        <v>114.28571428571428</v>
      </c>
      <c r="J30" s="305"/>
      <c r="K30" s="68"/>
      <c r="L30" s="8"/>
      <c r="M30" s="8"/>
    </row>
    <row r="31" spans="2:13" ht="12.75">
      <c r="B31" s="11" t="s">
        <v>117</v>
      </c>
      <c r="C31" s="37">
        <v>2.3010357060000324</v>
      </c>
      <c r="D31" s="37">
        <v>3.3921075088600032</v>
      </c>
      <c r="E31" s="303">
        <f>'příjmy+výdaje SR leden-aktuální'!E30</f>
        <v>4.343925283000044</v>
      </c>
      <c r="F31" s="43">
        <f t="shared" si="0"/>
        <v>0.9518177741400411</v>
      </c>
      <c r="G31" s="37">
        <f t="shared" si="1"/>
        <v>2.042889577000012</v>
      </c>
      <c r="H31" s="110">
        <f t="shared" si="2"/>
        <v>128.05977616139654</v>
      </c>
      <c r="I31" s="312">
        <f t="shared" si="3"/>
        <v>188.78130711631744</v>
      </c>
      <c r="J31" s="305"/>
      <c r="K31" s="68"/>
      <c r="L31" s="8"/>
      <c r="M31" s="8"/>
    </row>
    <row r="32" spans="2:13" s="13" customFormat="1" ht="18" customHeight="1">
      <c r="B32" s="155" t="s">
        <v>26</v>
      </c>
      <c r="C32" s="57">
        <v>447.829554985</v>
      </c>
      <c r="D32" s="129">
        <v>466.1002016434</v>
      </c>
      <c r="E32" s="317">
        <f>'příjmy+výdaje SR leden-aktuální'!E31</f>
        <v>496.940559552</v>
      </c>
      <c r="F32" s="57">
        <f t="shared" si="0"/>
        <v>30.840357908600026</v>
      </c>
      <c r="G32" s="45">
        <f t="shared" si="1"/>
        <v>49.11100456700001</v>
      </c>
      <c r="H32" s="154">
        <f t="shared" si="2"/>
        <v>106.61667980401242</v>
      </c>
      <c r="I32" s="310">
        <f t="shared" si="3"/>
        <v>110.96645007465953</v>
      </c>
      <c r="J32" s="318"/>
      <c r="K32" s="319"/>
      <c r="L32" s="320"/>
      <c r="M32" s="321"/>
    </row>
    <row r="33" spans="2:13" ht="13.5">
      <c r="B33" s="11" t="s">
        <v>27</v>
      </c>
      <c r="C33" s="43">
        <v>398.062610029</v>
      </c>
      <c r="D33" s="37">
        <v>414.44387839946995</v>
      </c>
      <c r="E33" s="303">
        <f>'příjmy+výdaje SR leden-aktuální'!E32</f>
        <v>443.688485533</v>
      </c>
      <c r="F33" s="43">
        <f t="shared" si="0"/>
        <v>29.244607133530053</v>
      </c>
      <c r="G33" s="38">
        <f t="shared" si="1"/>
        <v>45.62587550400002</v>
      </c>
      <c r="H33" s="110">
        <f t="shared" si="2"/>
        <v>107.05634916034205</v>
      </c>
      <c r="I33" s="312">
        <f t="shared" si="3"/>
        <v>111.46198471156987</v>
      </c>
      <c r="J33" s="305"/>
      <c r="K33" s="322"/>
      <c r="L33" s="320"/>
      <c r="M33" s="8"/>
    </row>
    <row r="34" spans="2:12" ht="18" customHeight="1">
      <c r="B34" s="14" t="s">
        <v>28</v>
      </c>
      <c r="C34" s="46">
        <v>136.48502548899998</v>
      </c>
      <c r="D34" s="105">
        <v>119.79575505762999</v>
      </c>
      <c r="E34" s="306">
        <f>'příjmy+výdaje SR leden-aktuální'!E33</f>
        <v>95.26315657399999</v>
      </c>
      <c r="F34" s="46">
        <f t="shared" si="0"/>
        <v>-24.532598483629997</v>
      </c>
      <c r="G34" s="47">
        <f t="shared" si="1"/>
        <v>-41.22186891499999</v>
      </c>
      <c r="H34" s="112">
        <f t="shared" si="2"/>
        <v>79.52131236050215</v>
      </c>
      <c r="I34" s="307">
        <f t="shared" si="3"/>
        <v>69.79751531912761</v>
      </c>
      <c r="J34" s="308"/>
      <c r="K34" s="68"/>
      <c r="L34" s="68"/>
    </row>
    <row r="35" spans="2:12" ht="12.75">
      <c r="B35" s="11" t="s">
        <v>10</v>
      </c>
      <c r="C35" s="37"/>
      <c r="D35" s="37"/>
      <c r="E35" s="303"/>
      <c r="F35" s="43"/>
      <c r="G35" s="38"/>
      <c r="H35" s="110"/>
      <c r="I35" s="312"/>
      <c r="J35" s="176"/>
      <c r="K35" s="21"/>
      <c r="L35" s="176"/>
    </row>
    <row r="36" spans="2:12" ht="12.75">
      <c r="B36" s="15" t="s">
        <v>29</v>
      </c>
      <c r="C36" s="48">
        <v>119.046823689</v>
      </c>
      <c r="D36" s="48">
        <v>105.11643111295</v>
      </c>
      <c r="E36" s="323">
        <f>'příjmy+výdaje SR leden-aktuální'!E35</f>
        <v>92.18824477400001</v>
      </c>
      <c r="F36" s="72">
        <f aca="true" t="shared" si="4" ref="F36:F44">E36-D36</f>
        <v>-12.928186338949985</v>
      </c>
      <c r="G36" s="50">
        <f aca="true" t="shared" si="5" ref="G36:G44">E36-C36</f>
        <v>-26.85857891499998</v>
      </c>
      <c r="H36" s="117">
        <f aca="true" t="shared" si="6" ref="H36:H44">E36/D36*100</f>
        <v>87.7010794582073</v>
      </c>
      <c r="I36" s="324">
        <f aca="true" t="shared" si="7" ref="I36:I44">E36/C36*100</f>
        <v>77.43864297869399</v>
      </c>
      <c r="J36" s="325"/>
      <c r="K36" s="21"/>
      <c r="L36" s="176"/>
    </row>
    <row r="37" spans="2:12" ht="12.75">
      <c r="B37" s="15" t="s">
        <v>122</v>
      </c>
      <c r="C37" s="48">
        <v>97.066505543</v>
      </c>
      <c r="D37" s="48">
        <v>77.04474184642</v>
      </c>
      <c r="E37" s="323">
        <f>'příjmy+výdaje SR leden-aktuální'!E36</f>
        <v>70.21729059</v>
      </c>
      <c r="F37" s="72">
        <f t="shared" si="4"/>
        <v>-6.827451256419991</v>
      </c>
      <c r="G37" s="50">
        <f t="shared" si="5"/>
        <v>-26.849214953</v>
      </c>
      <c r="H37" s="117">
        <f t="shared" si="6"/>
        <v>91.13832937485891</v>
      </c>
      <c r="I37" s="324">
        <f t="shared" si="7"/>
        <v>72.33936175738198</v>
      </c>
      <c r="J37" s="326"/>
      <c r="K37" s="327"/>
      <c r="L37" s="176"/>
    </row>
    <row r="38" spans="2:12" ht="12.75" hidden="1">
      <c r="B38" s="16" t="s">
        <v>30</v>
      </c>
      <c r="C38" s="48"/>
      <c r="D38" s="48"/>
      <c r="E38" s="323" t="e">
        <f>'příjmy+výdaje SR leden-aktuální'!#REF!</f>
        <v>#REF!</v>
      </c>
      <c r="F38" s="72" t="e">
        <f t="shared" si="4"/>
        <v>#REF!</v>
      </c>
      <c r="G38" s="50" t="e">
        <f t="shared" si="5"/>
        <v>#REF!</v>
      </c>
      <c r="H38" s="117" t="e">
        <f t="shared" si="6"/>
        <v>#REF!</v>
      </c>
      <c r="I38" s="324" t="e">
        <f t="shared" si="7"/>
        <v>#REF!</v>
      </c>
      <c r="J38" s="325"/>
      <c r="K38" s="327"/>
      <c r="L38" s="176"/>
    </row>
    <row r="39" spans="2:12" ht="12.75">
      <c r="B39" s="16" t="s">
        <v>31</v>
      </c>
      <c r="C39" s="48">
        <v>1.19418</v>
      </c>
      <c r="D39" s="48">
        <v>1.1383637239100002</v>
      </c>
      <c r="E39" s="323">
        <f>'příjmy+výdaje SR leden-aktuální'!E37</f>
        <v>1.19418</v>
      </c>
      <c r="F39" s="72">
        <f t="shared" si="4"/>
        <v>0.05581627608999984</v>
      </c>
      <c r="G39" s="50">
        <f t="shared" si="5"/>
        <v>0</v>
      </c>
      <c r="H39" s="117">
        <f t="shared" si="6"/>
        <v>104.90320228215677</v>
      </c>
      <c r="I39" s="324">
        <f t="shared" si="7"/>
        <v>100</v>
      </c>
      <c r="J39" s="325"/>
      <c r="K39" s="191"/>
      <c r="L39" s="176"/>
    </row>
    <row r="40" spans="2:11" ht="12.75" hidden="1">
      <c r="B40" s="16" t="s">
        <v>32</v>
      </c>
      <c r="C40" s="48">
        <v>0.31</v>
      </c>
      <c r="D40" s="48">
        <v>0.20736503646999999</v>
      </c>
      <c r="E40" s="323" t="e">
        <f>'příjmy+výdaje SR leden-aktuální'!#REF!</f>
        <v>#REF!</v>
      </c>
      <c r="F40" s="72" t="e">
        <f t="shared" si="4"/>
        <v>#REF!</v>
      </c>
      <c r="G40" s="50" t="e">
        <f t="shared" si="5"/>
        <v>#REF!</v>
      </c>
      <c r="H40" s="117" t="e">
        <f t="shared" si="6"/>
        <v>#REF!</v>
      </c>
      <c r="I40" s="324" t="e">
        <f t="shared" si="7"/>
        <v>#REF!</v>
      </c>
      <c r="J40" s="325"/>
      <c r="K40" s="327"/>
    </row>
    <row r="41" spans="2:11" ht="12.75">
      <c r="B41" s="199" t="s">
        <v>114</v>
      </c>
      <c r="C41" s="48">
        <v>1.603</v>
      </c>
      <c r="D41" s="48">
        <v>1.7600292801900002</v>
      </c>
      <c r="E41" s="323">
        <f>'příjmy+výdaje SR leden-aktuální'!E38</f>
        <v>1.656</v>
      </c>
      <c r="F41" s="72">
        <f t="shared" si="4"/>
        <v>-0.10402928019000024</v>
      </c>
      <c r="G41" s="50">
        <f t="shared" si="5"/>
        <v>0.052999999999999936</v>
      </c>
      <c r="H41" s="117">
        <f t="shared" si="6"/>
        <v>94.08934377621433</v>
      </c>
      <c r="I41" s="324">
        <f t="shared" si="7"/>
        <v>103.30630068621333</v>
      </c>
      <c r="J41" s="325"/>
      <c r="K41" s="327"/>
    </row>
    <row r="42" spans="2:11" ht="12.75">
      <c r="B42" s="15" t="s">
        <v>33</v>
      </c>
      <c r="C42" s="48">
        <v>0.6215</v>
      </c>
      <c r="D42" s="48">
        <v>1.0875382745799997</v>
      </c>
      <c r="E42" s="323">
        <f>'příjmy+výdaje SR leden-aktuální'!E39</f>
        <v>0.3465</v>
      </c>
      <c r="F42" s="72">
        <f t="shared" si="4"/>
        <v>-0.7410382745799997</v>
      </c>
      <c r="G42" s="50">
        <f t="shared" si="5"/>
        <v>-0.2750000000000001</v>
      </c>
      <c r="H42" s="117">
        <f t="shared" si="6"/>
        <v>31.860947618953094</v>
      </c>
      <c r="I42" s="324">
        <f t="shared" si="7"/>
        <v>55.75221238938052</v>
      </c>
      <c r="J42" s="325"/>
      <c r="K42" s="327"/>
    </row>
    <row r="43" spans="2:11" ht="12.75">
      <c r="B43" s="15" t="s">
        <v>34</v>
      </c>
      <c r="C43" s="48">
        <v>0</v>
      </c>
      <c r="D43" s="48">
        <v>0.38391116864999997</v>
      </c>
      <c r="E43" s="323">
        <f>'příjmy+výdaje SR leden-aktuální'!E40</f>
        <v>0</v>
      </c>
      <c r="F43" s="72">
        <f t="shared" si="4"/>
        <v>-0.38391116864999997</v>
      </c>
      <c r="G43" s="50">
        <f t="shared" si="5"/>
        <v>0</v>
      </c>
      <c r="H43" s="117">
        <f t="shared" si="6"/>
        <v>0</v>
      </c>
      <c r="I43" s="324" t="e">
        <f t="shared" si="7"/>
        <v>#DIV/0!</v>
      </c>
      <c r="J43" s="325"/>
      <c r="K43" s="328"/>
    </row>
    <row r="44" spans="2:11" ht="13.5" thickBot="1">
      <c r="B44" s="200" t="s">
        <v>35</v>
      </c>
      <c r="C44" s="51">
        <v>16.8167018</v>
      </c>
      <c r="D44" s="51">
        <v>13.20787450145</v>
      </c>
      <c r="E44" s="329">
        <f>'příjmy+výdaje SR leden-aktuální'!E41</f>
        <v>2.7284118</v>
      </c>
      <c r="F44" s="330">
        <f t="shared" si="4"/>
        <v>-10.47946270145</v>
      </c>
      <c r="G44" s="52">
        <f t="shared" si="5"/>
        <v>-14.08829</v>
      </c>
      <c r="H44" s="151">
        <f t="shared" si="6"/>
        <v>20.65746308916296</v>
      </c>
      <c r="I44" s="331">
        <f t="shared" si="7"/>
        <v>16.22441684730355</v>
      </c>
      <c r="J44" s="325"/>
      <c r="K44" s="327"/>
    </row>
    <row r="45" spans="2:11" ht="12.75" customHeight="1" hidden="1">
      <c r="B45" s="15" t="s">
        <v>36</v>
      </c>
      <c r="C45" s="55"/>
      <c r="D45" s="62" t="e">
        <f>C45/#REF!*100</f>
        <v>#REF!</v>
      </c>
      <c r="E45" s="48">
        <v>12.938761375</v>
      </c>
      <c r="F45" s="50">
        <v>0.003</v>
      </c>
      <c r="G45" s="50">
        <v>0.0003320585</v>
      </c>
      <c r="H45" s="117">
        <f>G45/F45*100</f>
        <v>11.068616666666665</v>
      </c>
      <c r="I45" s="117" t="e">
        <f>G45/C45*100</f>
        <v>#DIV/0!</v>
      </c>
      <c r="J45" s="325"/>
      <c r="K45" s="21"/>
    </row>
    <row r="46" spans="2:11" ht="12.75" customHeight="1" hidden="1">
      <c r="B46" s="16" t="s">
        <v>37</v>
      </c>
      <c r="C46" s="55"/>
      <c r="D46" s="62" t="e">
        <f>C46/#REF!*100</f>
        <v>#REF!</v>
      </c>
      <c r="E46" s="48">
        <v>0.172516</v>
      </c>
      <c r="F46" s="50">
        <v>0.172516</v>
      </c>
      <c r="G46" s="50">
        <v>0</v>
      </c>
      <c r="H46" s="117">
        <f>G46/F46*100</f>
        <v>0</v>
      </c>
      <c r="I46" s="117" t="e">
        <f>G46/C46*100</f>
        <v>#DIV/0!</v>
      </c>
      <c r="J46" s="325"/>
      <c r="K46" s="21"/>
    </row>
    <row r="47" spans="2:11" ht="12.75">
      <c r="B47" s="17" t="s">
        <v>118</v>
      </c>
      <c r="C47" s="192"/>
      <c r="D47" s="193"/>
      <c r="E47" s="192"/>
      <c r="F47" s="194"/>
      <c r="G47" s="194"/>
      <c r="H47" s="195"/>
      <c r="I47" s="195"/>
      <c r="J47" s="325"/>
      <c r="K47" s="191"/>
    </row>
    <row r="48" spans="2:11" ht="12.75" customHeight="1">
      <c r="B48" s="19"/>
      <c r="C48" s="19"/>
      <c r="D48" s="19"/>
      <c r="E48" s="22"/>
      <c r="F48" s="23"/>
      <c r="G48" s="8"/>
      <c r="H48" s="8"/>
      <c r="I48" s="8"/>
      <c r="J48" s="176"/>
      <c r="K48" s="176"/>
    </row>
    <row r="49" spans="2:10" ht="12.75" customHeight="1">
      <c r="B49" s="17"/>
      <c r="C49" s="19"/>
      <c r="D49" s="19"/>
      <c r="E49" s="18"/>
      <c r="J49" s="176"/>
    </row>
    <row r="50" spans="3:10" ht="12.75" customHeight="1">
      <c r="C50" s="19"/>
      <c r="D50" s="19"/>
      <c r="E50" s="18"/>
      <c r="J50" s="176"/>
    </row>
    <row r="51" spans="3:10" ht="12.75" customHeight="1">
      <c r="C51" s="17"/>
      <c r="D51" s="17"/>
      <c r="E51" s="18"/>
      <c r="J51" s="176"/>
    </row>
    <row r="52" spans="2:10" ht="12.75" customHeight="1">
      <c r="B52" s="19"/>
      <c r="C52" s="19"/>
      <c r="D52" s="19"/>
      <c r="E52" s="22"/>
      <c r="F52" s="23"/>
      <c r="G52" s="8"/>
      <c r="H52" s="8"/>
      <c r="J52" s="176"/>
    </row>
    <row r="53" spans="2:10" ht="12.75" customHeight="1">
      <c r="B53" s="20"/>
      <c r="C53" s="20"/>
      <c r="D53" s="20"/>
      <c r="E53" s="22"/>
      <c r="F53" s="23"/>
      <c r="G53" s="8"/>
      <c r="H53" s="8"/>
      <c r="J53" s="176"/>
    </row>
    <row r="54" spans="2:10" ht="13.5" thickBot="1">
      <c r="B54" s="8"/>
      <c r="C54" s="8"/>
      <c r="D54" s="8"/>
      <c r="H54" s="2"/>
      <c r="I54" s="2"/>
      <c r="J54" s="176"/>
    </row>
    <row r="55" spans="2:10" ht="13.5" thickBot="1">
      <c r="B55" s="169"/>
      <c r="C55" s="427">
        <f>C4</f>
        <v>2017</v>
      </c>
      <c r="D55" s="428"/>
      <c r="E55" s="286">
        <f>E4</f>
        <v>2018</v>
      </c>
      <c r="F55" s="288"/>
      <c r="G55" s="288"/>
      <c r="H55" s="288"/>
      <c r="I55" s="289"/>
      <c r="J55" s="176"/>
    </row>
    <row r="56" spans="2:10" ht="12.75">
      <c r="B56" s="168"/>
      <c r="C56" s="290" t="s">
        <v>66</v>
      </c>
      <c r="D56" s="291" t="s">
        <v>130</v>
      </c>
      <c r="E56" s="168" t="s">
        <v>66</v>
      </c>
      <c r="F56" s="332" t="s">
        <v>4</v>
      </c>
      <c r="G56" s="293" t="s">
        <v>4</v>
      </c>
      <c r="H56" s="293" t="s">
        <v>77</v>
      </c>
      <c r="I56" s="294" t="s">
        <v>77</v>
      </c>
      <c r="J56" s="176"/>
    </row>
    <row r="57" spans="2:10" ht="13.5" thickBot="1">
      <c r="B57" s="166"/>
      <c r="C57" s="5" t="s">
        <v>67</v>
      </c>
      <c r="D57" s="165" t="s">
        <v>131</v>
      </c>
      <c r="E57" s="295" t="s">
        <v>67</v>
      </c>
      <c r="F57" s="296" t="str">
        <f>F6</f>
        <v>2018-2017 sk.</v>
      </c>
      <c r="G57" s="172" t="str">
        <f>G6</f>
        <v>2018-2017 SR</v>
      </c>
      <c r="H57" s="156" t="str">
        <f>H6</f>
        <v>2018/2017 sk.</v>
      </c>
      <c r="I57" s="297" t="str">
        <f>I6</f>
        <v>2018/2017 SR</v>
      </c>
      <c r="J57" s="176"/>
    </row>
    <row r="58" spans="2:11" ht="13.5" thickBot="1">
      <c r="B58" s="164"/>
      <c r="C58" s="123">
        <v>1</v>
      </c>
      <c r="D58" s="102">
        <v>2</v>
      </c>
      <c r="E58" s="298">
        <v>3</v>
      </c>
      <c r="F58" s="28" t="s">
        <v>132</v>
      </c>
      <c r="G58" s="28" t="s">
        <v>133</v>
      </c>
      <c r="H58" s="103" t="s">
        <v>134</v>
      </c>
      <c r="I58" s="299" t="s">
        <v>135</v>
      </c>
      <c r="J58" s="176"/>
      <c r="K58" s="176"/>
    </row>
    <row r="59" spans="2:10" ht="20.25" customHeight="1">
      <c r="B59" s="163" t="s">
        <v>38</v>
      </c>
      <c r="C59" s="53">
        <v>1309.27203718</v>
      </c>
      <c r="D59" s="333">
        <v>1279.79563055346</v>
      </c>
      <c r="E59" s="334">
        <f>'příjmy+výdaje SR leden-aktuální'!E54</f>
        <v>1364.497641409</v>
      </c>
      <c r="F59" s="36">
        <f>E59-D59</f>
        <v>84.70201085554004</v>
      </c>
      <c r="G59" s="35">
        <f>E59-C59</f>
        <v>55.22560422899983</v>
      </c>
      <c r="H59" s="31">
        <f>E59/D59*100</f>
        <v>106.6184013160687</v>
      </c>
      <c r="I59" s="335">
        <f>E59/C59*100</f>
        <v>104.21803893008732</v>
      </c>
      <c r="J59" s="69"/>
    </row>
    <row r="60" spans="2:10" ht="18" customHeight="1">
      <c r="B60" s="14" t="s">
        <v>39</v>
      </c>
      <c r="C60" s="46">
        <v>1205.397768375</v>
      </c>
      <c r="D60" s="336">
        <v>1198.15319342703</v>
      </c>
      <c r="E60" s="306">
        <f>'příjmy+výdaje SR leden-aktuální'!E55</f>
        <v>1274.37410048</v>
      </c>
      <c r="F60" s="75">
        <f>E60-D60</f>
        <v>76.22090705297</v>
      </c>
      <c r="G60" s="105">
        <f>E60-C60</f>
        <v>68.97633210499998</v>
      </c>
      <c r="H60" s="32">
        <f>E60/D60*100</f>
        <v>106.36153268806623</v>
      </c>
      <c r="I60" s="337">
        <f>E60/C60*100</f>
        <v>105.72228802098971</v>
      </c>
      <c r="J60" s="338"/>
    </row>
    <row r="61" spans="2:10" ht="12.75">
      <c r="B61" s="11" t="s">
        <v>10</v>
      </c>
      <c r="C61" s="43"/>
      <c r="D61" s="339"/>
      <c r="E61" s="303"/>
      <c r="F61" s="37"/>
      <c r="G61" s="38"/>
      <c r="H61" s="110"/>
      <c r="I61" s="312"/>
      <c r="J61" s="340"/>
    </row>
    <row r="62" spans="2:10" ht="12.75">
      <c r="B62" s="15" t="s">
        <v>40</v>
      </c>
      <c r="C62" s="72">
        <v>118.77947541299999</v>
      </c>
      <c r="D62" s="339">
        <v>119.92091500751</v>
      </c>
      <c r="E62" s="341">
        <f>'příjmy+výdaje SR leden-aktuální'!E57</f>
        <v>133.71883176</v>
      </c>
      <c r="F62" s="50">
        <f aca="true" t="shared" si="8" ref="F62:F82">E62-D62</f>
        <v>13.797916752489996</v>
      </c>
      <c r="G62" s="50">
        <f aca="true" t="shared" si="9" ref="G62:G82">E62-C62</f>
        <v>14.939356347000015</v>
      </c>
      <c r="H62" s="110">
        <f aca="true" t="shared" si="10" ref="H62:H82">E62/D62*100</f>
        <v>111.50584679213455</v>
      </c>
      <c r="I62" s="312">
        <f aca="true" t="shared" si="11" ref="I62:I82">E62/C62*100</f>
        <v>112.57738872398232</v>
      </c>
      <c r="J62" s="342"/>
    </row>
    <row r="63" spans="2:21" ht="12.75">
      <c r="B63" s="15" t="s">
        <v>41</v>
      </c>
      <c r="C63" s="72">
        <v>119.278626745</v>
      </c>
      <c r="D63" s="339">
        <v>103.82641092746</v>
      </c>
      <c r="E63" s="341">
        <f>'příjmy+výdaje SR leden-aktuální'!E58</f>
        <v>119.211493793</v>
      </c>
      <c r="F63" s="50">
        <f t="shared" si="8"/>
        <v>15.38508286554</v>
      </c>
      <c r="G63" s="50">
        <f t="shared" si="9"/>
        <v>-0.06713295199999436</v>
      </c>
      <c r="H63" s="110">
        <f t="shared" si="10"/>
        <v>114.81808215087877</v>
      </c>
      <c r="I63" s="312">
        <f t="shared" si="11"/>
        <v>99.94371753445526</v>
      </c>
      <c r="J63" s="343"/>
      <c r="L63" s="343"/>
      <c r="M63" s="343"/>
      <c r="N63" s="343"/>
      <c r="O63" s="343"/>
      <c r="P63" s="343"/>
      <c r="Q63" s="343"/>
      <c r="R63" s="343"/>
      <c r="S63" s="343"/>
      <c r="T63" s="343"/>
      <c r="U63" s="8"/>
    </row>
    <row r="64" spans="2:21" ht="12.75">
      <c r="B64" s="15" t="s">
        <v>71</v>
      </c>
      <c r="C64" s="72">
        <v>46.3175</v>
      </c>
      <c r="D64" s="339">
        <v>40.151165292209996</v>
      </c>
      <c r="E64" s="341">
        <f>'příjmy+výdaje SR leden-aktuální'!E59</f>
        <v>45.2175</v>
      </c>
      <c r="F64" s="50">
        <f t="shared" si="8"/>
        <v>5.066334707790006</v>
      </c>
      <c r="G64" s="50">
        <f t="shared" si="9"/>
        <v>-1.1000000000000014</v>
      </c>
      <c r="H64" s="110">
        <f t="shared" si="10"/>
        <v>112.61815110699405</v>
      </c>
      <c r="I64" s="312">
        <f t="shared" si="11"/>
        <v>97.62508770982889</v>
      </c>
      <c r="J64" s="342"/>
      <c r="L64" s="8"/>
      <c r="M64" s="8"/>
      <c r="N64" s="8"/>
      <c r="O64" s="8"/>
      <c r="P64" s="8"/>
      <c r="Q64" s="8"/>
      <c r="R64" s="8"/>
      <c r="S64" s="8"/>
      <c r="T64" s="8"/>
      <c r="U64" s="8"/>
    </row>
    <row r="65" spans="2:10" ht="12.75">
      <c r="B65" s="16" t="s">
        <v>42</v>
      </c>
      <c r="C65" s="72">
        <v>1.292</v>
      </c>
      <c r="D65" s="339">
        <v>0.92204600399</v>
      </c>
      <c r="E65" s="341">
        <f>'příjmy+výdaje SR leden-aktuální'!E60</f>
        <v>0.453</v>
      </c>
      <c r="F65" s="50">
        <f t="shared" si="8"/>
        <v>-0.46904600399</v>
      </c>
      <c r="G65" s="50">
        <f t="shared" si="9"/>
        <v>-0.839</v>
      </c>
      <c r="H65" s="110">
        <f t="shared" si="10"/>
        <v>49.12986966373892</v>
      </c>
      <c r="I65" s="312">
        <f t="shared" si="11"/>
        <v>35.06191950464396</v>
      </c>
      <c r="J65" s="342"/>
    </row>
    <row r="66" spans="2:10" ht="12.75">
      <c r="B66" s="15" t="s">
        <v>43</v>
      </c>
      <c r="C66" s="72">
        <v>49.314683529</v>
      </c>
      <c r="D66" s="339">
        <v>48.29307484245</v>
      </c>
      <c r="E66" s="341">
        <f>'příjmy+výdaje SR leden-aktuální'!E61</f>
        <v>47.836073021</v>
      </c>
      <c r="F66" s="50">
        <f t="shared" si="8"/>
        <v>-0.45700182144999957</v>
      </c>
      <c r="G66" s="50">
        <f t="shared" si="9"/>
        <v>-1.4786105080000027</v>
      </c>
      <c r="H66" s="110">
        <f t="shared" si="10"/>
        <v>99.0536907766985</v>
      </c>
      <c r="I66" s="312">
        <f t="shared" si="11"/>
        <v>97.00168306437476</v>
      </c>
      <c r="J66" s="342"/>
    </row>
    <row r="67" spans="2:10" ht="12.75">
      <c r="B67" s="15" t="s">
        <v>44</v>
      </c>
      <c r="C67" s="72">
        <v>13.59261612</v>
      </c>
      <c r="D67" s="339">
        <v>14.92071689719</v>
      </c>
      <c r="E67" s="341">
        <f>'příjmy+výdaje SR leden-aktuální'!E62</f>
        <v>11.777699032000001</v>
      </c>
      <c r="F67" s="50">
        <f t="shared" si="8"/>
        <v>-3.1430178651899983</v>
      </c>
      <c r="G67" s="50">
        <f t="shared" si="9"/>
        <v>-1.8149170879999996</v>
      </c>
      <c r="H67" s="110">
        <f t="shared" si="10"/>
        <v>78.93520876478851</v>
      </c>
      <c r="I67" s="312">
        <f t="shared" si="11"/>
        <v>86.64777205522964</v>
      </c>
      <c r="J67" s="342"/>
    </row>
    <row r="68" spans="2:10" ht="12.75">
      <c r="B68" s="15" t="s">
        <v>45</v>
      </c>
      <c r="C68" s="72">
        <v>40.716106908</v>
      </c>
      <c r="D68" s="339">
        <v>42.92035801864</v>
      </c>
      <c r="E68" s="341">
        <f>'příjmy+výdaje SR leden-aktuální'!E63</f>
        <v>34.946206094000004</v>
      </c>
      <c r="F68" s="50">
        <f t="shared" si="8"/>
        <v>-7.9741519246399974</v>
      </c>
      <c r="G68" s="50">
        <f t="shared" si="9"/>
        <v>-5.769900813999996</v>
      </c>
      <c r="H68" s="110">
        <f t="shared" si="10"/>
        <v>81.42104984031849</v>
      </c>
      <c r="I68" s="312">
        <f t="shared" si="11"/>
        <v>85.82894767656111</v>
      </c>
      <c r="J68" s="342"/>
    </row>
    <row r="69" spans="2:10" ht="12.75">
      <c r="B69" s="15" t="s">
        <v>46</v>
      </c>
      <c r="C69" s="72">
        <v>32.25242752</v>
      </c>
      <c r="D69" s="339">
        <v>31.0192791438</v>
      </c>
      <c r="E69" s="341">
        <f>'příjmy+výdaje SR leden-aktuální'!E64</f>
        <v>29.071072459</v>
      </c>
      <c r="F69" s="50">
        <f t="shared" si="8"/>
        <v>-1.9482066847999988</v>
      </c>
      <c r="G69" s="50">
        <f t="shared" si="9"/>
        <v>-3.181355060999998</v>
      </c>
      <c r="H69" s="110">
        <f t="shared" si="10"/>
        <v>93.71936828135674</v>
      </c>
      <c r="I69" s="312">
        <f t="shared" si="11"/>
        <v>90.1360756208902</v>
      </c>
      <c r="J69" s="342"/>
    </row>
    <row r="70" spans="2:10" ht="12.75">
      <c r="B70" s="15" t="s">
        <v>99</v>
      </c>
      <c r="C70" s="72">
        <v>66.363124</v>
      </c>
      <c r="D70" s="339">
        <v>65.26305484</v>
      </c>
      <c r="E70" s="341">
        <f>'příjmy+výdaje SR leden-aktuální'!E65</f>
        <v>69.80075599999999</v>
      </c>
      <c r="F70" s="50">
        <f t="shared" si="8"/>
        <v>4.5377011599999975</v>
      </c>
      <c r="G70" s="50">
        <f t="shared" si="9"/>
        <v>3.4376319999999936</v>
      </c>
      <c r="H70" s="110">
        <f t="shared" si="10"/>
        <v>106.9529401759153</v>
      </c>
      <c r="I70" s="312">
        <f t="shared" si="11"/>
        <v>105.1800334173539</v>
      </c>
      <c r="J70" s="342"/>
    </row>
    <row r="71" spans="2:10" ht="12.75">
      <c r="B71" s="15" t="s">
        <v>47</v>
      </c>
      <c r="C71" s="72">
        <v>128.725998577</v>
      </c>
      <c r="D71" s="339">
        <v>139.23447069432999</v>
      </c>
      <c r="E71" s="341">
        <f>'příjmy+výdaje SR leden-aktuální'!E66</f>
        <v>152.342816389</v>
      </c>
      <c r="F71" s="50">
        <f t="shared" si="8"/>
        <v>13.108345694670021</v>
      </c>
      <c r="G71" s="50">
        <f t="shared" si="9"/>
        <v>23.616817811999994</v>
      </c>
      <c r="H71" s="110">
        <f t="shared" si="10"/>
        <v>109.4145836367257</v>
      </c>
      <c r="I71" s="312">
        <f t="shared" si="11"/>
        <v>118.34657961334294</v>
      </c>
      <c r="J71" s="342"/>
    </row>
    <row r="72" spans="2:10" ht="12.75">
      <c r="B72" s="15" t="s">
        <v>48</v>
      </c>
      <c r="C72" s="72">
        <v>62.522508744999996</v>
      </c>
      <c r="D72" s="339">
        <v>66.75860763953</v>
      </c>
      <c r="E72" s="341">
        <f>'příjmy+výdaje SR leden-aktuální'!E67</f>
        <v>67.914377353</v>
      </c>
      <c r="F72" s="50">
        <f t="shared" si="8"/>
        <v>1.1557697134700078</v>
      </c>
      <c r="G72" s="50">
        <f t="shared" si="9"/>
        <v>5.39186860800001</v>
      </c>
      <c r="H72" s="110">
        <f t="shared" si="10"/>
        <v>101.7312669546835</v>
      </c>
      <c r="I72" s="312">
        <f t="shared" si="11"/>
        <v>108.6238839679177</v>
      </c>
      <c r="J72" s="342"/>
    </row>
    <row r="73" spans="2:12" ht="12.75">
      <c r="B73" s="15" t="s">
        <v>49</v>
      </c>
      <c r="C73" s="72">
        <v>530.4680200539999</v>
      </c>
      <c r="D73" s="339">
        <v>530.00205386425</v>
      </c>
      <c r="E73" s="341">
        <f>'příjmy+výdaje SR leden-aktuální'!E68</f>
        <v>557.875768207</v>
      </c>
      <c r="F73" s="50">
        <f t="shared" si="8"/>
        <v>27.873714342749963</v>
      </c>
      <c r="G73" s="50">
        <f t="shared" si="9"/>
        <v>27.407748153000057</v>
      </c>
      <c r="H73" s="110">
        <f t="shared" si="10"/>
        <v>105.25917100500317</v>
      </c>
      <c r="I73" s="312">
        <f t="shared" si="11"/>
        <v>105.16671073785184</v>
      </c>
      <c r="J73" s="342"/>
      <c r="K73" s="344">
        <v>529.919</v>
      </c>
      <c r="L73" s="1">
        <f>E73/K73*100</f>
        <v>105.27566820721657</v>
      </c>
    </row>
    <row r="74" spans="2:12" ht="12.75">
      <c r="B74" s="15" t="s">
        <v>50</v>
      </c>
      <c r="C74" s="72">
        <v>411.351208</v>
      </c>
      <c r="D74" s="339">
        <v>414.37313538468004</v>
      </c>
      <c r="E74" s="341">
        <f>'příjmy+výdaje SR leden-aktuální'!E69</f>
        <v>429.284016</v>
      </c>
      <c r="F74" s="50">
        <f t="shared" si="8"/>
        <v>14.910880615319968</v>
      </c>
      <c r="G74" s="50">
        <f t="shared" si="9"/>
        <v>17.932808000000023</v>
      </c>
      <c r="H74" s="110">
        <f t="shared" si="10"/>
        <v>103.5984187540241</v>
      </c>
      <c r="I74" s="312">
        <f t="shared" si="11"/>
        <v>104.35948835234731</v>
      </c>
      <c r="J74" s="342"/>
      <c r="K74" s="344">
        <v>414.394</v>
      </c>
      <c r="L74" s="1">
        <f>E74/K74*100</f>
        <v>103.59320260428481</v>
      </c>
    </row>
    <row r="75" spans="2:10" ht="12.75">
      <c r="B75" s="16" t="s">
        <v>51</v>
      </c>
      <c r="C75" s="72">
        <v>8.445440000000001</v>
      </c>
      <c r="D75" s="339">
        <v>7.8228624804</v>
      </c>
      <c r="E75" s="341">
        <f>'příjmy+výdaje SR leden-aktuální'!E70</f>
        <v>6.965091</v>
      </c>
      <c r="F75" s="50">
        <f t="shared" si="8"/>
        <v>-0.8577714804000003</v>
      </c>
      <c r="G75" s="50">
        <f t="shared" si="9"/>
        <v>-1.4803490000000012</v>
      </c>
      <c r="H75" s="110">
        <f t="shared" si="10"/>
        <v>89.03506890797165</v>
      </c>
      <c r="I75" s="312">
        <f t="shared" si="11"/>
        <v>82.47161781979386</v>
      </c>
      <c r="J75" s="342"/>
    </row>
    <row r="76" spans="2:10" ht="12.75">
      <c r="B76" s="16" t="s">
        <v>52</v>
      </c>
      <c r="C76" s="72">
        <v>70.662171619</v>
      </c>
      <c r="D76" s="339">
        <v>70.51940604026</v>
      </c>
      <c r="E76" s="341">
        <f>'příjmy+výdaje SR leden-aktuální'!E71</f>
        <v>77.716771207</v>
      </c>
      <c r="F76" s="50">
        <f t="shared" si="8"/>
        <v>7.197365166739999</v>
      </c>
      <c r="G76" s="50">
        <f t="shared" si="9"/>
        <v>7.054599587999988</v>
      </c>
      <c r="H76" s="110">
        <f t="shared" si="10"/>
        <v>110.2062192109658</v>
      </c>
      <c r="I76" s="312">
        <f t="shared" si="11"/>
        <v>109.9835589911351</v>
      </c>
      <c r="J76" s="342"/>
    </row>
    <row r="77" spans="2:10" ht="12.75">
      <c r="B77" s="16" t="s">
        <v>53</v>
      </c>
      <c r="C77" s="72">
        <v>40.009200435</v>
      </c>
      <c r="D77" s="339">
        <v>37.28664995891</v>
      </c>
      <c r="E77" s="341">
        <f>'příjmy+výdaje SR leden-aktuální'!E72</f>
        <v>43.90989</v>
      </c>
      <c r="F77" s="50">
        <f t="shared" si="8"/>
        <v>6.62324004109</v>
      </c>
      <c r="G77" s="50">
        <f t="shared" si="9"/>
        <v>3.9006895650000004</v>
      </c>
      <c r="H77" s="110">
        <f t="shared" si="10"/>
        <v>117.76303327970959</v>
      </c>
      <c r="I77" s="312">
        <f t="shared" si="11"/>
        <v>109.74948142574648</v>
      </c>
      <c r="J77" s="342"/>
    </row>
    <row r="78" spans="2:10" ht="12.75">
      <c r="B78" s="15" t="s">
        <v>54</v>
      </c>
      <c r="C78" s="72">
        <v>4.6</v>
      </c>
      <c r="D78" s="339">
        <v>3.947173366</v>
      </c>
      <c r="E78" s="341">
        <f>'příjmy+výdaje SR leden-aktuální'!E73</f>
        <v>4.15</v>
      </c>
      <c r="F78" s="50">
        <f t="shared" si="8"/>
        <v>0.20282663400000045</v>
      </c>
      <c r="G78" s="50">
        <f t="shared" si="9"/>
        <v>-0.4499999999999993</v>
      </c>
      <c r="H78" s="110">
        <f t="shared" si="10"/>
        <v>105.13852864298032</v>
      </c>
      <c r="I78" s="312">
        <f t="shared" si="11"/>
        <v>90.21739130434784</v>
      </c>
      <c r="J78" s="342"/>
    </row>
    <row r="79" spans="2:10" ht="12.75">
      <c r="B79" s="15" t="s">
        <v>55</v>
      </c>
      <c r="C79" s="72">
        <v>7.3</v>
      </c>
      <c r="D79" s="339">
        <v>6.87751854834</v>
      </c>
      <c r="E79" s="341">
        <f>'příjmy+výdaje SR leden-aktuální'!E74</f>
        <v>6.95</v>
      </c>
      <c r="F79" s="50">
        <f t="shared" si="8"/>
        <v>0.07248145165999986</v>
      </c>
      <c r="G79" s="50">
        <f t="shared" si="9"/>
        <v>-0.34999999999999964</v>
      </c>
      <c r="H79" s="110">
        <f t="shared" si="10"/>
        <v>101.05388958460162</v>
      </c>
      <c r="I79" s="312">
        <f t="shared" si="11"/>
        <v>95.2054794520548</v>
      </c>
      <c r="J79" s="342"/>
    </row>
    <row r="80" spans="2:10" ht="12.75">
      <c r="B80" s="15" t="s">
        <v>56</v>
      </c>
      <c r="C80" s="72">
        <v>37.5</v>
      </c>
      <c r="D80" s="339">
        <v>35.35283744772</v>
      </c>
      <c r="E80" s="341">
        <f>'příjmy+výdaje SR leden-aktuální'!E75</f>
        <v>39.55</v>
      </c>
      <c r="F80" s="50">
        <f t="shared" si="8"/>
        <v>4.197162552279998</v>
      </c>
      <c r="G80" s="50">
        <f t="shared" si="9"/>
        <v>2.049999999999997</v>
      </c>
      <c r="H80" s="110">
        <f t="shared" si="10"/>
        <v>111.87220844292001</v>
      </c>
      <c r="I80" s="312">
        <f t="shared" si="11"/>
        <v>105.46666666666667</v>
      </c>
      <c r="J80" s="342"/>
    </row>
    <row r="81" spans="2:10" ht="12.75">
      <c r="B81" s="15" t="s">
        <v>98</v>
      </c>
      <c r="C81" s="72">
        <v>26.236608283999985</v>
      </c>
      <c r="D81" s="339">
        <v>20.836001333609943</v>
      </c>
      <c r="E81" s="341">
        <f>'příjmy+výdaje SR leden-aktuální'!E76</f>
        <v>28.300078830999922</v>
      </c>
      <c r="F81" s="50">
        <f t="shared" si="8"/>
        <v>7.4640774973899795</v>
      </c>
      <c r="G81" s="50">
        <f t="shared" si="9"/>
        <v>2.0634705469999375</v>
      </c>
      <c r="H81" s="110">
        <f t="shared" si="10"/>
        <v>135.82298435232818</v>
      </c>
      <c r="I81" s="312">
        <f t="shared" si="11"/>
        <v>107.86485251700127</v>
      </c>
      <c r="J81" s="342"/>
    </row>
    <row r="82" spans="2:13" ht="18" customHeight="1">
      <c r="B82" s="14" t="s">
        <v>57</v>
      </c>
      <c r="C82" s="46">
        <v>103.874268805</v>
      </c>
      <c r="D82" s="336">
        <v>81.64243712643</v>
      </c>
      <c r="E82" s="306">
        <f>'příjmy+výdaje SR leden-aktuální'!E77</f>
        <v>90.123540929</v>
      </c>
      <c r="F82" s="105">
        <f t="shared" si="8"/>
        <v>8.481103802570004</v>
      </c>
      <c r="G82" s="105">
        <f t="shared" si="9"/>
        <v>-13.750727876</v>
      </c>
      <c r="H82" s="112">
        <f t="shared" si="10"/>
        <v>110.38810709366298</v>
      </c>
      <c r="I82" s="307">
        <f t="shared" si="11"/>
        <v>86.76214231474994</v>
      </c>
      <c r="J82" s="338"/>
      <c r="K82" s="345">
        <v>81.74574</v>
      </c>
      <c r="L82" s="1">
        <f>E82/K82*100</f>
        <v>110.24860858682055</v>
      </c>
      <c r="M82" s="68">
        <f>E82-K82</f>
        <v>8.377800929000003</v>
      </c>
    </row>
    <row r="83" spans="2:10" ht="13.5" customHeight="1">
      <c r="B83" s="160" t="s">
        <v>58</v>
      </c>
      <c r="C83" s="73"/>
      <c r="D83" s="346"/>
      <c r="E83" s="347"/>
      <c r="F83" s="114"/>
      <c r="G83" s="76"/>
      <c r="H83" s="115"/>
      <c r="I83" s="304"/>
      <c r="J83" s="348"/>
    </row>
    <row r="84" spans="2:10" ht="13.5" customHeight="1">
      <c r="B84" s="160" t="s">
        <v>59</v>
      </c>
      <c r="C84" s="43">
        <v>15.773188679999999</v>
      </c>
      <c r="D84" s="339">
        <v>13.863645979180001</v>
      </c>
      <c r="E84" s="303">
        <f>'příjmy+výdaje SR leden-aktuální'!E79</f>
        <v>17.186356985</v>
      </c>
      <c r="F84" s="50">
        <f aca="true" t="shared" si="12" ref="F84:F91">E84-D84</f>
        <v>3.3227110058199987</v>
      </c>
      <c r="G84" s="50">
        <f aca="true" t="shared" si="13" ref="G84:G91">E84-C84</f>
        <v>1.413168305000001</v>
      </c>
      <c r="H84" s="117">
        <f aca="true" t="shared" si="14" ref="H84:H90">E84/D84*100</f>
        <v>123.96707915659375</v>
      </c>
      <c r="I84" s="324">
        <f aca="true" t="shared" si="15" ref="I84:I91">E84/C84*100</f>
        <v>108.9593064133688</v>
      </c>
      <c r="J84" s="342"/>
    </row>
    <row r="85" spans="2:10" ht="13.5" customHeight="1">
      <c r="B85" s="160" t="s">
        <v>60</v>
      </c>
      <c r="C85" s="43">
        <v>5.195905761</v>
      </c>
      <c r="D85" s="339">
        <v>7.17188996556</v>
      </c>
      <c r="E85" s="303">
        <f>'příjmy+výdaje SR leden-aktuální'!E80</f>
        <v>4.601283237</v>
      </c>
      <c r="F85" s="50">
        <f t="shared" si="12"/>
        <v>-2.5706067285600005</v>
      </c>
      <c r="G85" s="50">
        <f t="shared" si="13"/>
        <v>-0.594622524</v>
      </c>
      <c r="H85" s="117">
        <f t="shared" si="14"/>
        <v>64.15719230350349</v>
      </c>
      <c r="I85" s="324">
        <f t="shared" si="15"/>
        <v>88.55594093982259</v>
      </c>
      <c r="J85" s="342"/>
    </row>
    <row r="86" spans="2:10" ht="13.5" customHeight="1">
      <c r="B86" s="15" t="s">
        <v>61</v>
      </c>
      <c r="C86" s="43">
        <v>38.67599665</v>
      </c>
      <c r="D86" s="339">
        <v>35.53395115165</v>
      </c>
      <c r="E86" s="303">
        <f>'příjmy+výdaje SR leden-aktuální'!E81</f>
        <v>40.604704276</v>
      </c>
      <c r="F86" s="50">
        <f t="shared" si="12"/>
        <v>5.070753124349999</v>
      </c>
      <c r="G86" s="50">
        <f t="shared" si="13"/>
        <v>1.9287076259999978</v>
      </c>
      <c r="H86" s="117">
        <f t="shared" si="14"/>
        <v>114.27016405439771</v>
      </c>
      <c r="I86" s="324">
        <f t="shared" si="15"/>
        <v>104.98683367736821</v>
      </c>
      <c r="J86" s="342"/>
    </row>
    <row r="87" spans="2:10" ht="13.5" customHeight="1">
      <c r="B87" s="15" t="s">
        <v>62</v>
      </c>
      <c r="C87" s="43">
        <v>33.526438612</v>
      </c>
      <c r="D87" s="339">
        <v>31.79390402989</v>
      </c>
      <c r="E87" s="303">
        <f>'příjmy+výdaje SR leden-aktuální'!E82</f>
        <v>35.923831666</v>
      </c>
      <c r="F87" s="50">
        <f t="shared" si="12"/>
        <v>4.129927636109997</v>
      </c>
      <c r="G87" s="50">
        <f t="shared" si="13"/>
        <v>2.3973930539999984</v>
      </c>
      <c r="H87" s="117">
        <f t="shared" si="14"/>
        <v>112.9896839099325</v>
      </c>
      <c r="I87" s="324">
        <f t="shared" si="15"/>
        <v>107.15075371334524</v>
      </c>
      <c r="J87" s="342"/>
    </row>
    <row r="88" spans="2:10" ht="13.5" customHeight="1">
      <c r="B88" s="15" t="s">
        <v>63</v>
      </c>
      <c r="C88" s="43">
        <v>5.923533129</v>
      </c>
      <c r="D88" s="339">
        <v>12.15230624482</v>
      </c>
      <c r="E88" s="303">
        <f>'příjmy+výdaje SR leden-aktuální'!E83</f>
        <v>4.963524152</v>
      </c>
      <c r="F88" s="49">
        <f t="shared" si="12"/>
        <v>-7.18878209282</v>
      </c>
      <c r="G88" s="49">
        <f t="shared" si="13"/>
        <v>-0.9600089770000002</v>
      </c>
      <c r="H88" s="33">
        <f t="shared" si="14"/>
        <v>40.844297798335475</v>
      </c>
      <c r="I88" s="324">
        <f t="shared" si="15"/>
        <v>83.79330450099015</v>
      </c>
      <c r="J88" s="342"/>
    </row>
    <row r="89" spans="2:10" ht="13.5" customHeight="1">
      <c r="B89" s="15" t="s">
        <v>64</v>
      </c>
      <c r="C89" s="43">
        <v>10.556564535</v>
      </c>
      <c r="D89" s="339">
        <v>9.68437320567</v>
      </c>
      <c r="E89" s="303">
        <f>'příjmy+výdaje SR leden-aktuální'!E84</f>
        <v>10.227609139</v>
      </c>
      <c r="F89" s="49">
        <f t="shared" si="12"/>
        <v>0.543235933330001</v>
      </c>
      <c r="G89" s="49">
        <f t="shared" si="13"/>
        <v>-0.32895539599999957</v>
      </c>
      <c r="H89" s="33">
        <f t="shared" si="14"/>
        <v>105.60940725634104</v>
      </c>
      <c r="I89" s="324">
        <f t="shared" si="15"/>
        <v>96.88387832131033</v>
      </c>
      <c r="J89" s="342"/>
    </row>
    <row r="90" spans="2:10" ht="13.5" customHeight="1" thickBot="1">
      <c r="B90" s="160" t="s">
        <v>97</v>
      </c>
      <c r="C90" s="43">
        <v>27.74908004999999</v>
      </c>
      <c r="D90" s="339">
        <v>3.2362705795499913</v>
      </c>
      <c r="E90" s="303">
        <f>'příjmy+výdaje SR leden-aktuální'!E85</f>
        <v>12.540063139999996</v>
      </c>
      <c r="F90" s="49">
        <f t="shared" si="12"/>
        <v>9.303792560450004</v>
      </c>
      <c r="G90" s="49">
        <f t="shared" si="13"/>
        <v>-15.209016909999994</v>
      </c>
      <c r="H90" s="33">
        <f t="shared" si="14"/>
        <v>387.485002621249</v>
      </c>
      <c r="I90" s="324">
        <f t="shared" si="15"/>
        <v>45.190914860617156</v>
      </c>
      <c r="J90" s="342"/>
    </row>
    <row r="91" spans="2:10" ht="15.75" customHeight="1" thickBot="1">
      <c r="B91" s="158" t="s">
        <v>65</v>
      </c>
      <c r="C91" s="349">
        <v>-60</v>
      </c>
      <c r="D91" s="350">
        <v>-6.151124765789973</v>
      </c>
      <c r="E91" s="351">
        <f>'příjmy+výdaje SR leden-aktuální'!E86</f>
        <v>-50</v>
      </c>
      <c r="F91" s="126">
        <f t="shared" si="12"/>
        <v>-43.84887523421003</v>
      </c>
      <c r="G91" s="77">
        <f t="shared" si="13"/>
        <v>10</v>
      </c>
      <c r="H91" s="352">
        <f>E91/D91*100</f>
        <v>812.8594672323904</v>
      </c>
      <c r="I91" s="353">
        <f t="shared" si="15"/>
        <v>83.33333333333334</v>
      </c>
      <c r="J91" s="354"/>
    </row>
    <row r="92" spans="2:11" ht="12.75" customHeight="1">
      <c r="B92" s="120" t="s">
        <v>123</v>
      </c>
      <c r="C92" s="121"/>
      <c r="D92" s="122"/>
      <c r="E92" s="69"/>
      <c r="F92" s="69"/>
      <c r="G92" s="69"/>
      <c r="H92" s="70"/>
      <c r="I92" s="70"/>
      <c r="K92" s="8"/>
    </row>
    <row r="93" spans="2:11" ht="12.75" customHeight="1">
      <c r="B93" s="120" t="s">
        <v>96</v>
      </c>
      <c r="C93" s="121"/>
      <c r="D93" s="122"/>
      <c r="E93" s="69"/>
      <c r="F93" s="69"/>
      <c r="G93" s="69"/>
      <c r="H93" s="70"/>
      <c r="I93" s="70"/>
      <c r="K93" s="8"/>
    </row>
    <row r="94" spans="3:11" ht="12.75" customHeight="1">
      <c r="C94" s="121"/>
      <c r="D94" s="122"/>
      <c r="E94" s="69"/>
      <c r="F94" s="69"/>
      <c r="G94" s="69"/>
      <c r="H94" s="70"/>
      <c r="I94" s="70"/>
      <c r="K94" s="8"/>
    </row>
    <row r="95" spans="2:11" ht="12.75" customHeight="1">
      <c r="B95" s="71"/>
      <c r="C95" s="355"/>
      <c r="D95" s="122"/>
      <c r="E95" s="69"/>
      <c r="F95" s="69"/>
      <c r="G95" s="69"/>
      <c r="H95" s="70"/>
      <c r="I95" s="70"/>
      <c r="K95" s="8"/>
    </row>
    <row r="96" spans="2:7" ht="12.75" customHeight="1">
      <c r="B96" s="19"/>
      <c r="C96" s="355"/>
      <c r="D96" s="19"/>
      <c r="E96" s="22"/>
      <c r="F96" s="23"/>
      <c r="G96" s="23"/>
    </row>
    <row r="97" spans="2:9" ht="12.75" customHeight="1">
      <c r="B97" s="19"/>
      <c r="C97" s="356"/>
      <c r="D97" s="19"/>
      <c r="E97" s="22"/>
      <c r="F97" s="23"/>
      <c r="G97" s="23"/>
      <c r="H97" s="8"/>
      <c r="I97" s="8"/>
    </row>
    <row r="98" spans="2:9" ht="12.75">
      <c r="B98" s="19"/>
      <c r="C98" s="357"/>
      <c r="D98" s="8"/>
      <c r="E98" s="23"/>
      <c r="F98" s="23"/>
      <c r="G98" s="8"/>
      <c r="H98" s="8"/>
      <c r="I98" s="8"/>
    </row>
    <row r="99" ht="12.75">
      <c r="C99" s="357"/>
    </row>
    <row r="100" spans="2:7" ht="12.75">
      <c r="B100" s="8"/>
      <c r="C100" s="8"/>
      <c r="D100" s="8"/>
      <c r="G100" s="24"/>
    </row>
    <row r="104" ht="12.75">
      <c r="G104" s="68"/>
    </row>
  </sheetData>
  <sheetProtection/>
  <mergeCells count="3">
    <mergeCell ref="B2:G2"/>
    <mergeCell ref="C4:D4"/>
    <mergeCell ref="C55:D55"/>
  </mergeCells>
  <printOptions/>
  <pageMargins left="0.5511811023622047" right="0.2362204724409449" top="0.49" bottom="0.5" header="0.1968503937007874" footer="0.2362204724409449"/>
  <pageSetup fitToHeight="2"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2013-01-30T09:39:29Z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">
    <vt:lpwstr>04 duben 2017.xls</vt:lpwstr>
  </property>
</Properties>
</file>