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1"/>
  </bookViews>
  <sheets>
    <sheet name="členění dle SYU" sheetId="1" state="hidden" r:id="rId1"/>
    <sheet name="výkaz zisků a ztrát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kOURIMSKA</author>
  </authors>
  <commentList>
    <comment ref="F167" authorId="0">
      <text>
        <r>
          <rPr>
            <b/>
            <sz val="8"/>
            <rFont val="Tahoma"/>
            <family val="0"/>
          </rPr>
          <t>kOURIMSKA:</t>
        </r>
        <r>
          <rPr>
            <sz val="8"/>
            <rFont val="Tahoma"/>
            <family val="0"/>
          </rPr>
          <t xml:space="preserve">
pohl. na SYU 341 - p. Tesař (DR)</t>
        </r>
      </text>
    </comment>
  </commentList>
</comments>
</file>

<file path=xl/sharedStrings.xml><?xml version="1.0" encoding="utf-8"?>
<sst xmlns="http://schemas.openxmlformats.org/spreadsheetml/2006/main" count="240" uniqueCount="152">
  <si>
    <t>č.ř.</t>
  </si>
  <si>
    <t xml:space="preserve">1. </t>
  </si>
  <si>
    <t>Výnosy z úroků a podobné výnosy</t>
  </si>
  <si>
    <t>celá</t>
  </si>
  <si>
    <t xml:space="preserve">z toho :   </t>
  </si>
  <si>
    <t xml:space="preserve">úroky z dluhových cenných papírů </t>
  </si>
  <si>
    <t>2.</t>
  </si>
  <si>
    <t>Náklady na úroky a podobné náklady</t>
  </si>
  <si>
    <t xml:space="preserve">z toho : </t>
  </si>
  <si>
    <t xml:space="preserve">náklady na úroky z dluhových cenných </t>
  </si>
  <si>
    <t>papírů</t>
  </si>
  <si>
    <t>3.</t>
  </si>
  <si>
    <t>Výnosy z akcií a podílů</t>
  </si>
  <si>
    <t>v tom :</t>
  </si>
  <si>
    <t>a) výnosy z účastí s podstatným vlivem</t>
  </si>
  <si>
    <t>c) ostatní výnosy z akcií a podílů</t>
  </si>
  <si>
    <t>4.</t>
  </si>
  <si>
    <t>Výnosy z poplatků a provizí</t>
  </si>
  <si>
    <t xml:space="preserve">5. </t>
  </si>
  <si>
    <t>Náklady na poplatky a provize</t>
  </si>
  <si>
    <t>6.</t>
  </si>
  <si>
    <t>7.</t>
  </si>
  <si>
    <t>Ostatní provozní výnosy</t>
  </si>
  <si>
    <t>výnosy z převodu účastí</t>
  </si>
  <si>
    <t>výnosy z převodu majetku</t>
  </si>
  <si>
    <t>jiné provozní výnosy</t>
  </si>
  <si>
    <t>8.</t>
  </si>
  <si>
    <t>Ostatní provozní náklady</t>
  </si>
  <si>
    <t>jiné provozní náklady</t>
  </si>
  <si>
    <t>9.</t>
  </si>
  <si>
    <t>Správní náklady</t>
  </si>
  <si>
    <t>a) náklady na zaměstnance</t>
  </si>
  <si>
    <t>z toho :</t>
  </si>
  <si>
    <t>aa) mzdy a platy</t>
  </si>
  <si>
    <t>ab) sociální a zdravotní pojištění</t>
  </si>
  <si>
    <t>sociální pojištění</t>
  </si>
  <si>
    <t>zdravotní pojištění</t>
  </si>
  <si>
    <t>b) ostatní správní náklady</t>
  </si>
  <si>
    <t>10.</t>
  </si>
  <si>
    <t>11.</t>
  </si>
  <si>
    <t xml:space="preserve">Odpisy, tvorba a použití rezerv a opravných položek </t>
  </si>
  <si>
    <t>k dlouhodobému hmotnému a nehmotnému majetku</t>
  </si>
  <si>
    <t>odpisy k dlouhodobému hmotnému majetku</t>
  </si>
  <si>
    <t>odpisy k dlouhodobému nehmotnému majetku</t>
  </si>
  <si>
    <t>náklady z převodu majetku</t>
  </si>
  <si>
    <t>12.</t>
  </si>
  <si>
    <t>Rozpuštění opravných položek a rezerv k pohledávkám</t>
  </si>
  <si>
    <t>a zárukám, výnosy z dříve odepsaných pohledávek</t>
  </si>
  <si>
    <t>rozpuštění OP k pohledávkám</t>
  </si>
  <si>
    <t>výnosy z odepsaných pohledávek za klienty</t>
  </si>
  <si>
    <t>SYU 751</t>
  </si>
  <si>
    <t>13.</t>
  </si>
  <si>
    <t>Odpisy, tvorba a použití opravných položek a rezerv</t>
  </si>
  <si>
    <t>k pohledávkám a zárukám</t>
  </si>
  <si>
    <t>odepsané pohledávky za bankami</t>
  </si>
  <si>
    <t>odepsané pohledávky za klienty</t>
  </si>
  <si>
    <t>náklady z postoupených pohledávek klientů</t>
  </si>
  <si>
    <t>použití opravných položek k pohledávkám</t>
  </si>
  <si>
    <t>14.</t>
  </si>
  <si>
    <t>Rozpuštění opravných položek k účastem s rozhodujícím</t>
  </si>
  <si>
    <t>a podstatným vlivem</t>
  </si>
  <si>
    <t>15.</t>
  </si>
  <si>
    <t>Ztráty z převodu účastí s rozhodujícím a podstatným vlivem</t>
  </si>
  <si>
    <t>tvorba a použití opravných položek k účastem s rozhodujícím</t>
  </si>
  <si>
    <t>náklady z převodu majetkových účastí</t>
  </si>
  <si>
    <t>16.</t>
  </si>
  <si>
    <t>17.</t>
  </si>
  <si>
    <t>Tvorba a použití ostatních rezerv</t>
  </si>
  <si>
    <t xml:space="preserve"> použití ostatních rezerv - černé nemovitosti</t>
  </si>
  <si>
    <t>kontrola na HÚK         61x</t>
  </si>
  <si>
    <t xml:space="preserve">                                                                63x</t>
  </si>
  <si>
    <t xml:space="preserve">                                                  </t>
  </si>
  <si>
    <t xml:space="preserve">                                   63x</t>
  </si>
  <si>
    <t xml:space="preserve">                                   65x</t>
  </si>
  <si>
    <t xml:space="preserve">                                   66x</t>
  </si>
  <si>
    <t>6xx celkem</t>
  </si>
  <si>
    <t xml:space="preserve">                                   71x</t>
  </si>
  <si>
    <r>
      <t xml:space="preserve">                                                   </t>
    </r>
    <r>
      <rPr>
        <b/>
        <sz val="10"/>
        <rFont val="Arial CE"/>
        <family val="0"/>
      </rPr>
      <t>75x</t>
    </r>
  </si>
  <si>
    <t xml:space="preserve">                                   75x</t>
  </si>
  <si>
    <t xml:space="preserve">                                   76x</t>
  </si>
  <si>
    <t>7xx celkem</t>
  </si>
  <si>
    <t>ztráta/zisk</t>
  </si>
  <si>
    <t>(v tis. Kč)</t>
  </si>
  <si>
    <t>Položka</t>
  </si>
  <si>
    <t>v tis. Kč</t>
  </si>
  <si>
    <t>z toho : úroky z dluhových cenných papírů</t>
  </si>
  <si>
    <t>z toho : náklady na úroky z dluhových cenných papírů</t>
  </si>
  <si>
    <t xml:space="preserve"> v tom :          a) výnosy z účastí s podstatným vlivem</t>
  </si>
  <si>
    <t xml:space="preserve">                     b) výnosy z účastí s rozhodujícím vlivem</t>
  </si>
  <si>
    <t xml:space="preserve">                     c) ostatní výnosy z akcií a podílů</t>
  </si>
  <si>
    <t>Ztráty z převodu účastí s rozhodujícím a podstatným vlivem,</t>
  </si>
  <si>
    <t>použití rezerv Kaymanské ostrovy- z ČSOB</t>
  </si>
  <si>
    <t>použití rezerv k ostastním položkám ČS - RF</t>
  </si>
  <si>
    <t>b) výnosy z účastí s rozhodujícím vlivem</t>
  </si>
  <si>
    <t>SYU 651</t>
  </si>
  <si>
    <t>SYU 615</t>
  </si>
  <si>
    <t>d) výnosy z účasté s podstatným vlivem - ofsforty</t>
  </si>
  <si>
    <t>použití rezerv na dluhopisy - Nová Huť</t>
  </si>
  <si>
    <t>použití rezerv - pohledávky ZP</t>
  </si>
  <si>
    <t>rozpuštění OP zdravotní pojišťovny</t>
  </si>
  <si>
    <t>tvorba opravných položek k MÚ s podstatným a rozhodujícím  vlivem</t>
  </si>
  <si>
    <t>použití opravných položek k MÚ s podstatným a rozhodujícím vlivem</t>
  </si>
  <si>
    <t>rozpuštění opravných položek k MÚ s podstatným a rozhodujícím vlivem</t>
  </si>
  <si>
    <t>Zisk nebo ztráta z finančních operací</t>
  </si>
  <si>
    <t>Zpracovala : D. Kouřimská</t>
  </si>
  <si>
    <t>e) výnosy z účastí s rozhodujícím vlivem</t>
  </si>
  <si>
    <t>SYU 753</t>
  </si>
  <si>
    <t>tvorba rezerv - ostatní položky ČS-RF</t>
  </si>
  <si>
    <t>SYU 615 BEZ POPLATKŮ</t>
  </si>
  <si>
    <t>SYU 715</t>
  </si>
  <si>
    <t>VÝKAZ  ZISKU  A  ZTRÁTY</t>
  </si>
  <si>
    <t xml:space="preserve"> Mgr. Roman Dziadkiewicz</t>
  </si>
  <si>
    <t xml:space="preserve">                      ředitel odboru financí</t>
  </si>
  <si>
    <t>rozpuštění rezerv na klasif.pohl.tvořených do 31.12.1994</t>
  </si>
  <si>
    <t>rozpuštění rezerv k postoupeným pohledávkám od CORFINY, a.s.</t>
  </si>
  <si>
    <t>rozpuštění OP k pohledávkám klienti v konkurzu</t>
  </si>
  <si>
    <t>použití opravných položek k pohledávkám - klienti v konkurzu</t>
  </si>
  <si>
    <t>použití rezerv na klasif.pohl. tvořené do 31.12.1994</t>
  </si>
  <si>
    <r>
      <t xml:space="preserve">rozpuštění OP - TRITTON - </t>
    </r>
    <r>
      <rPr>
        <b/>
        <i/>
        <sz val="10"/>
        <rFont val="Arial CE"/>
        <family val="0"/>
      </rPr>
      <t>ostatní aktiva</t>
    </r>
  </si>
  <si>
    <t>rozpuštění rezerv na vzáj. pohl. a závazky - ČF</t>
  </si>
  <si>
    <t>KONPO</t>
  </si>
  <si>
    <t>ČF</t>
  </si>
  <si>
    <t>sociální pojištění-ČF</t>
  </si>
  <si>
    <t>Zdravotní pojištění-ČF</t>
  </si>
  <si>
    <t>sociální pojištění-KONPO</t>
  </si>
  <si>
    <t>zdravotní pojištění-KONPO</t>
  </si>
  <si>
    <t>7X</t>
  </si>
  <si>
    <t>9X</t>
  </si>
  <si>
    <t>SYU 632</t>
  </si>
  <si>
    <t xml:space="preserve">Zisk nebo ztráta za účetní období z běžné činnosti </t>
  </si>
  <si>
    <t xml:space="preserve">Zisk/ ztráta za účetní období z běžné činnosti </t>
  </si>
  <si>
    <t xml:space="preserve">Zisk/ ztráta za účetní období </t>
  </si>
  <si>
    <t>tvorba opravných položek k pohledávkám</t>
  </si>
  <si>
    <t>tvorba opravných položek k pohledávkám bank</t>
  </si>
  <si>
    <t>18.</t>
  </si>
  <si>
    <t>Rozpuštění ostatních rezerv</t>
  </si>
  <si>
    <t xml:space="preserve">Zisk nebo ztráta za účetní období </t>
  </si>
  <si>
    <t>výnosy z odepsaných pohledávek za bankami</t>
  </si>
  <si>
    <t>výnosy z postoupených  pohledávek za klienty</t>
  </si>
  <si>
    <t>Stav k 31.12. 2006</t>
  </si>
  <si>
    <t>k 31. prosinci  2006</t>
  </si>
  <si>
    <t>Rozpuštění rezerv a opravných položek k douhodobému hmotnému a nehmotnému majetku</t>
  </si>
  <si>
    <t>černá nemovitost</t>
  </si>
  <si>
    <t xml:space="preserve">      Rozpuštění opravných položek k HM (pozemek) Letňany</t>
  </si>
  <si>
    <t>Rozpuštění rezerv a opravných položek</t>
  </si>
  <si>
    <t>19.</t>
  </si>
  <si>
    <t>použití OPpři odpisu pohledávky TRITTON a Řempo</t>
  </si>
  <si>
    <r>
      <t xml:space="preserve">tvorba opravných položek k pohl.z nefin. činností - </t>
    </r>
    <r>
      <rPr>
        <b/>
        <i/>
        <sz val="10"/>
        <rFont val="Arial CE"/>
        <family val="0"/>
      </rPr>
      <t>ostatní aktiva</t>
    </r>
  </si>
  <si>
    <t>z HÚK z 12.3.2007</t>
  </si>
  <si>
    <t>použití rezerv k postoupeným pohledávkám od CORFINY, a.s.</t>
  </si>
  <si>
    <t>FINÁLNÍ</t>
  </si>
  <si>
    <t>Datum : 12.3.2007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</si>
</sst>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3" fontId="0" fillId="0" borderId="8" xfId="0" applyNumberFormat="1" applyBorder="1" applyAlignment="1">
      <alignment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Fill="1" applyAlignment="1">
      <alignment/>
    </xf>
    <xf numFmtId="3" fontId="1" fillId="0" borderId="7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workbookViewId="0" topLeftCell="D1">
      <selection activeCell="I12" sqref="I12"/>
    </sheetView>
  </sheetViews>
  <sheetFormatPr defaultColWidth="9.125" defaultRowHeight="12.75"/>
  <cols>
    <col min="1" max="1" width="4.25390625" style="0" customWidth="1"/>
    <col min="3" max="3" width="15.625" style="0" customWidth="1"/>
    <col min="5" max="5" width="5.875" style="0" customWidth="1"/>
    <col min="6" max="6" width="55.375" style="0" customWidth="1"/>
    <col min="7" max="7" width="12.625" style="31" customWidth="1"/>
    <col min="8" max="8" width="11.25390625" style="0" customWidth="1"/>
    <col min="9" max="9" width="10.125" style="0" bestFit="1" customWidth="1"/>
  </cols>
  <sheetData>
    <row r="1" spans="3:8" ht="15.75">
      <c r="C1" s="50" t="s">
        <v>110</v>
      </c>
      <c r="D1" s="50"/>
      <c r="E1" s="50"/>
      <c r="F1" s="50"/>
      <c r="G1" s="30" t="s">
        <v>140</v>
      </c>
      <c r="H1" s="5"/>
    </row>
    <row r="2" ht="12.75">
      <c r="G2" s="77" t="s">
        <v>148</v>
      </c>
    </row>
    <row r="3" spans="7:8" ht="12.75">
      <c r="G3" s="77" t="s">
        <v>150</v>
      </c>
      <c r="H3" s="78"/>
    </row>
    <row r="4" spans="7:8" ht="12.75">
      <c r="G4" s="77"/>
      <c r="H4" s="78"/>
    </row>
    <row r="5" ht="12.75">
      <c r="A5" s="1" t="s">
        <v>0</v>
      </c>
    </row>
    <row r="6" spans="1:7" s="3" customFormat="1" ht="12.75">
      <c r="A6" s="9" t="s">
        <v>1</v>
      </c>
      <c r="B6" s="9" t="s">
        <v>2</v>
      </c>
      <c r="C6" s="9"/>
      <c r="D6" s="9"/>
      <c r="E6" s="9"/>
      <c r="F6" s="8"/>
      <c r="G6" s="34">
        <f>G8+G11</f>
        <v>1152235</v>
      </c>
    </row>
    <row r="7" ht="12.75"/>
    <row r="8" spans="2:7" ht="12.75">
      <c r="B8" s="4">
        <v>711</v>
      </c>
      <c r="C8" s="1" t="s">
        <v>3</v>
      </c>
      <c r="G8" s="31">
        <f>1144506+7728</f>
        <v>1152234</v>
      </c>
    </row>
    <row r="9" ht="12.75"/>
    <row r="10" spans="2:7" ht="12.75">
      <c r="B10" s="3" t="s">
        <v>4</v>
      </c>
      <c r="C10" s="3" t="s">
        <v>5</v>
      </c>
      <c r="D10" s="3"/>
      <c r="E10" s="3"/>
      <c r="G10" s="37"/>
    </row>
    <row r="11" spans="2:7" ht="12.75">
      <c r="B11" s="4">
        <v>714</v>
      </c>
      <c r="C11" s="1" t="s">
        <v>3</v>
      </c>
      <c r="G11" s="31">
        <v>1</v>
      </c>
    </row>
    <row r="12" ht="12.75"/>
    <row r="13" ht="12.75"/>
    <row r="14" spans="1:7" s="3" customFormat="1" ht="12.75">
      <c r="A14" s="9" t="s">
        <v>6</v>
      </c>
      <c r="B14" s="9" t="s">
        <v>7</v>
      </c>
      <c r="C14" s="9"/>
      <c r="D14" s="9"/>
      <c r="E14" s="9"/>
      <c r="F14" s="9"/>
      <c r="G14" s="34">
        <f>G16+G20</f>
        <v>-1465423</v>
      </c>
    </row>
    <row r="15" ht="12.75"/>
    <row r="16" spans="2:7" ht="12.75">
      <c r="B16" s="1">
        <v>611</v>
      </c>
      <c r="C16" s="1" t="s">
        <v>3</v>
      </c>
      <c r="G16" s="29">
        <f>-693532</f>
        <v>-693532</v>
      </c>
    </row>
    <row r="17" ht="12.75"/>
    <row r="18" spans="2:7" ht="12.75">
      <c r="B18" s="3" t="s">
        <v>8</v>
      </c>
      <c r="C18" s="3" t="s">
        <v>9</v>
      </c>
      <c r="D18" s="3"/>
      <c r="E18" s="3"/>
      <c r="F18" s="3"/>
      <c r="G18" s="37"/>
    </row>
    <row r="19" spans="2:6" ht="12.75">
      <c r="B19" s="3"/>
      <c r="C19" s="3" t="s">
        <v>10</v>
      </c>
      <c r="D19" s="3"/>
      <c r="E19" s="3"/>
      <c r="F19" s="3"/>
    </row>
    <row r="20" spans="2:7" ht="12.75">
      <c r="B20" s="1">
        <v>614</v>
      </c>
      <c r="C20" s="1" t="s">
        <v>3</v>
      </c>
      <c r="G20" s="31">
        <v>-771891</v>
      </c>
    </row>
    <row r="21" ht="12.75"/>
    <row r="22" spans="2:7" ht="12.75">
      <c r="B22" s="6"/>
      <c r="C22" s="6"/>
      <c r="D22" s="6"/>
      <c r="E22" s="6"/>
      <c r="F22" s="6"/>
      <c r="G22" s="29"/>
    </row>
    <row r="23" spans="1:7" s="3" customFormat="1" ht="12.75">
      <c r="A23" s="9" t="s">
        <v>11</v>
      </c>
      <c r="B23" s="9" t="s">
        <v>12</v>
      </c>
      <c r="C23" s="9"/>
      <c r="D23" s="9"/>
      <c r="E23" s="8"/>
      <c r="F23" s="8"/>
      <c r="G23" s="34">
        <f>G28+G32+G34+G37+G30</f>
        <v>2355</v>
      </c>
    </row>
    <row r="24" ht="12.75"/>
    <row r="25" spans="2:3" ht="12.75">
      <c r="B25" s="1">
        <v>710</v>
      </c>
      <c r="C25" s="1" t="s">
        <v>3</v>
      </c>
    </row>
    <row r="26" ht="12.75"/>
    <row r="27" spans="2:7" ht="12.75">
      <c r="B27" t="s">
        <v>13</v>
      </c>
      <c r="C27" s="3" t="s">
        <v>14</v>
      </c>
      <c r="D27" s="3"/>
      <c r="E27" s="3"/>
      <c r="F27" s="3"/>
      <c r="G27" s="32"/>
    </row>
    <row r="28" spans="3:7" ht="12.75">
      <c r="C28" s="1">
        <v>710</v>
      </c>
      <c r="D28" s="1">
        <v>100</v>
      </c>
      <c r="G28" s="37">
        <v>0</v>
      </c>
    </row>
    <row r="29" spans="3:7" ht="12.75">
      <c r="C29" s="3" t="s">
        <v>93</v>
      </c>
      <c r="D29" s="3"/>
      <c r="E29" s="3"/>
      <c r="F29" s="3"/>
      <c r="G29" s="37"/>
    </row>
    <row r="30" spans="3:7" ht="12.75">
      <c r="C30" s="4">
        <v>710</v>
      </c>
      <c r="D30" s="4">
        <v>200</v>
      </c>
      <c r="E30" s="3"/>
      <c r="F30" s="3"/>
      <c r="G30" s="37">
        <v>110</v>
      </c>
    </row>
    <row r="31" spans="3:7" ht="12.75">
      <c r="C31" s="3" t="s">
        <v>15</v>
      </c>
      <c r="D31" s="3"/>
      <c r="E31" s="3"/>
      <c r="G31" s="37"/>
    </row>
    <row r="32" spans="3:7" ht="12.75">
      <c r="C32" s="1">
        <v>710</v>
      </c>
      <c r="D32" s="1">
        <v>300</v>
      </c>
      <c r="G32" s="37">
        <v>2077</v>
      </c>
    </row>
    <row r="33" ht="12.75">
      <c r="C33" t="s">
        <v>96</v>
      </c>
    </row>
    <row r="34" spans="3:7" ht="12.75">
      <c r="C34" s="1">
        <v>710</v>
      </c>
      <c r="D34" s="1">
        <v>1500</v>
      </c>
      <c r="G34" s="31">
        <v>0</v>
      </c>
    </row>
    <row r="35" spans="3:4" ht="12.75">
      <c r="C35" s="1"/>
      <c r="D35" s="1"/>
    </row>
    <row r="36" spans="3:4" ht="12.75">
      <c r="C36" s="3" t="s">
        <v>105</v>
      </c>
      <c r="D36" s="1"/>
    </row>
    <row r="37" spans="3:7" ht="12.75">
      <c r="C37" s="4">
        <v>710</v>
      </c>
      <c r="D37" s="1">
        <v>1600</v>
      </c>
      <c r="G37" s="31">
        <v>168</v>
      </c>
    </row>
    <row r="38" spans="3:4" ht="12.75">
      <c r="C38" s="1"/>
      <c r="D38" s="1"/>
    </row>
    <row r="39" spans="1:7" s="3" customFormat="1" ht="12.75">
      <c r="A39" s="9" t="s">
        <v>16</v>
      </c>
      <c r="B39" s="9" t="s">
        <v>17</v>
      </c>
      <c r="C39" s="9"/>
      <c r="D39" s="9"/>
      <c r="E39" s="8"/>
      <c r="F39" s="8"/>
      <c r="G39" s="34">
        <f>G41+G42</f>
        <v>31264</v>
      </c>
    </row>
    <row r="40" ht="12.75"/>
    <row r="41" spans="2:7" ht="12.75">
      <c r="B41" s="1">
        <v>712</v>
      </c>
      <c r="C41" s="7" t="s">
        <v>3</v>
      </c>
      <c r="G41" s="31">
        <v>31264</v>
      </c>
    </row>
    <row r="42" spans="2:7" ht="12.75">
      <c r="B42" s="1">
        <v>715</v>
      </c>
      <c r="C42" s="1">
        <v>8600</v>
      </c>
      <c r="G42" s="31">
        <v>0</v>
      </c>
    </row>
    <row r="43" ht="12.75"/>
    <row r="44" spans="1:7" s="3" customFormat="1" ht="12.75">
      <c r="A44" s="9" t="s">
        <v>18</v>
      </c>
      <c r="B44" s="9" t="s">
        <v>19</v>
      </c>
      <c r="C44" s="9"/>
      <c r="D44" s="9"/>
      <c r="E44" s="9"/>
      <c r="F44" s="9"/>
      <c r="G44" s="34">
        <f>G46+G47</f>
        <v>-11368</v>
      </c>
    </row>
    <row r="45" ht="12.75"/>
    <row r="46" spans="2:7" ht="12.75">
      <c r="B46" s="7">
        <v>612</v>
      </c>
      <c r="C46" s="7" t="s">
        <v>3</v>
      </c>
      <c r="G46" s="31">
        <v>-10317</v>
      </c>
    </row>
    <row r="47" spans="2:7" ht="12.75">
      <c r="B47" s="7">
        <v>615</v>
      </c>
      <c r="C47" s="7">
        <v>8000</v>
      </c>
      <c r="G47" s="31">
        <v>-1051</v>
      </c>
    </row>
    <row r="48" ht="12.75"/>
    <row r="49" spans="1:7" s="3" customFormat="1" ht="12.75">
      <c r="A49" s="9" t="s">
        <v>20</v>
      </c>
      <c r="B49" s="9" t="s">
        <v>103</v>
      </c>
      <c r="C49" s="9"/>
      <c r="D49" s="9"/>
      <c r="E49" s="9"/>
      <c r="F49" s="9"/>
      <c r="G49" s="34">
        <f>G71+G91</f>
        <v>-664959</v>
      </c>
    </row>
    <row r="50" ht="12.75"/>
    <row r="51" spans="2:7" ht="12.75">
      <c r="B51" s="1">
        <v>715</v>
      </c>
      <c r="C51" s="1">
        <v>1000</v>
      </c>
      <c r="G51" s="31">
        <v>0</v>
      </c>
    </row>
    <row r="52" spans="2:7" ht="12.75">
      <c r="B52" s="1">
        <v>715</v>
      </c>
      <c r="C52" s="1">
        <v>1100</v>
      </c>
      <c r="G52" s="31">
        <v>0</v>
      </c>
    </row>
    <row r="53" spans="2:7" ht="12.75">
      <c r="B53" s="1">
        <v>715</v>
      </c>
      <c r="C53" s="1">
        <v>1200</v>
      </c>
      <c r="G53" s="31">
        <v>0</v>
      </c>
    </row>
    <row r="54" spans="2:7" ht="12.75">
      <c r="B54" s="1">
        <v>715</v>
      </c>
      <c r="C54" s="1">
        <v>1210</v>
      </c>
      <c r="G54" s="31">
        <v>0</v>
      </c>
    </row>
    <row r="55" spans="2:7" ht="12.75">
      <c r="B55" s="1">
        <v>715</v>
      </c>
      <c r="C55" s="1">
        <v>1300</v>
      </c>
      <c r="G55" s="31">
        <v>9411</v>
      </c>
    </row>
    <row r="56" spans="2:7" ht="12.75">
      <c r="B56" s="1">
        <v>715</v>
      </c>
      <c r="C56" s="1">
        <v>1310</v>
      </c>
      <c r="G56" s="31">
        <v>88</v>
      </c>
    </row>
    <row r="57" spans="2:7" ht="12.75">
      <c r="B57" s="1">
        <v>715</v>
      </c>
      <c r="C57" s="1">
        <v>1500</v>
      </c>
      <c r="G57" s="31">
        <v>6216</v>
      </c>
    </row>
    <row r="58" spans="2:7" ht="12.75">
      <c r="B58" s="1">
        <v>715</v>
      </c>
      <c r="C58" s="1">
        <v>2100</v>
      </c>
      <c r="G58" s="31">
        <v>2</v>
      </c>
    </row>
    <row r="59" spans="2:8" ht="12.75">
      <c r="B59" s="1">
        <v>715</v>
      </c>
      <c r="C59" s="1">
        <v>2110</v>
      </c>
      <c r="G59" s="31">
        <v>75</v>
      </c>
      <c r="H59" s="1" t="s">
        <v>109</v>
      </c>
    </row>
    <row r="60" spans="2:8" ht="12.75">
      <c r="B60" s="1">
        <v>715</v>
      </c>
      <c r="C60" s="1">
        <v>2200</v>
      </c>
      <c r="G60" s="31">
        <v>0</v>
      </c>
      <c r="H60" s="31">
        <f>G55+G56+G63+G58+G59+G57+G65+G66</f>
        <v>174528</v>
      </c>
    </row>
    <row r="61" spans="2:7" ht="12.75">
      <c r="B61" s="1">
        <v>715</v>
      </c>
      <c r="C61" s="1">
        <v>3100</v>
      </c>
      <c r="G61" s="31">
        <v>0</v>
      </c>
    </row>
    <row r="62" spans="2:10" ht="12.75">
      <c r="B62" s="1">
        <v>715</v>
      </c>
      <c r="C62" s="1">
        <v>3200</v>
      </c>
      <c r="G62" s="31">
        <v>0</v>
      </c>
      <c r="J62" s="31"/>
    </row>
    <row r="63" spans="2:8" ht="12.75">
      <c r="B63" s="1">
        <v>715</v>
      </c>
      <c r="C63" s="1">
        <v>4200</v>
      </c>
      <c r="G63" s="31">
        <v>16472</v>
      </c>
      <c r="H63" s="31"/>
    </row>
    <row r="64" spans="2:8" ht="12.75">
      <c r="B64" s="1">
        <v>715</v>
      </c>
      <c r="C64" s="1">
        <v>8100</v>
      </c>
      <c r="G64" s="31">
        <v>0</v>
      </c>
      <c r="H64" s="31"/>
    </row>
    <row r="65" spans="2:8" ht="12.75">
      <c r="B65" s="1">
        <v>715</v>
      </c>
      <c r="C65" s="1">
        <v>7001</v>
      </c>
      <c r="G65" s="31">
        <v>142260</v>
      </c>
      <c r="H65" s="31"/>
    </row>
    <row r="66" spans="2:8" ht="12.75">
      <c r="B66" s="1">
        <v>715</v>
      </c>
      <c r="C66" s="1">
        <v>7002</v>
      </c>
      <c r="G66" s="31">
        <v>4</v>
      </c>
      <c r="H66" s="31"/>
    </row>
    <row r="67" spans="2:8" ht="12.75">
      <c r="B67" s="1">
        <v>716</v>
      </c>
      <c r="C67" s="7" t="s">
        <v>3</v>
      </c>
      <c r="G67" s="29">
        <v>15176603</v>
      </c>
      <c r="H67" s="31"/>
    </row>
    <row r="68" spans="2:8" ht="12.75">
      <c r="B68" s="1">
        <v>717</v>
      </c>
      <c r="C68" s="7" t="s">
        <v>3</v>
      </c>
      <c r="G68" s="31">
        <v>176623</v>
      </c>
      <c r="H68" s="31"/>
    </row>
    <row r="69" spans="2:8" ht="12.75">
      <c r="B69" s="1">
        <v>719</v>
      </c>
      <c r="C69" s="7" t="s">
        <v>3</v>
      </c>
      <c r="G69" s="31">
        <v>0</v>
      </c>
      <c r="H69" s="32"/>
    </row>
    <row r="70" spans="2:3" ht="12.75">
      <c r="B70" s="1"/>
      <c r="C70" s="7"/>
    </row>
    <row r="71" ht="12.75">
      <c r="G71" s="32">
        <f>SUM(G51:G69)</f>
        <v>15527754</v>
      </c>
    </row>
    <row r="72" ht="12.75">
      <c r="G72" s="32"/>
    </row>
    <row r="73" spans="2:7" ht="12.75">
      <c r="B73" s="1">
        <v>615</v>
      </c>
      <c r="C73" s="1">
        <v>1000</v>
      </c>
      <c r="G73" s="31">
        <v>0</v>
      </c>
    </row>
    <row r="74" spans="2:8" ht="12.75">
      <c r="B74" s="1">
        <v>615</v>
      </c>
      <c r="C74" s="1">
        <v>1100</v>
      </c>
      <c r="G74" s="31">
        <v>0</v>
      </c>
      <c r="H74" s="31"/>
    </row>
    <row r="75" spans="2:7" ht="12.75">
      <c r="B75" s="1">
        <v>615</v>
      </c>
      <c r="C75" s="1">
        <v>1200</v>
      </c>
      <c r="G75" s="31">
        <v>0</v>
      </c>
    </row>
    <row r="76" spans="2:7" ht="12.75">
      <c r="B76" s="1">
        <v>615</v>
      </c>
      <c r="C76" s="1">
        <v>1210</v>
      </c>
      <c r="G76" s="31">
        <v>0</v>
      </c>
    </row>
    <row r="77" spans="2:7" ht="12.75">
      <c r="B77" s="1">
        <v>615</v>
      </c>
      <c r="C77" s="1">
        <v>1300</v>
      </c>
      <c r="G77" s="31">
        <v>-47310</v>
      </c>
    </row>
    <row r="78" spans="2:7" ht="12.75">
      <c r="B78" s="1">
        <v>615</v>
      </c>
      <c r="C78" s="1">
        <v>1310</v>
      </c>
      <c r="G78" s="31">
        <v>-13504</v>
      </c>
    </row>
    <row r="79" spans="2:7" ht="12.75">
      <c r="B79" s="1">
        <v>615</v>
      </c>
      <c r="C79" s="1">
        <v>1410</v>
      </c>
      <c r="G79" s="31">
        <v>-149078</v>
      </c>
    </row>
    <row r="80" spans="2:7" ht="12.75">
      <c r="B80" s="1">
        <v>615</v>
      </c>
      <c r="C80" s="1">
        <v>2100</v>
      </c>
      <c r="G80" s="31">
        <v>0</v>
      </c>
    </row>
    <row r="81" spans="2:7" ht="12.75">
      <c r="B81" s="1">
        <v>615</v>
      </c>
      <c r="C81" s="1">
        <v>2110</v>
      </c>
      <c r="G81" s="31">
        <v>-8</v>
      </c>
    </row>
    <row r="82" spans="2:8" ht="12.75">
      <c r="B82" s="1">
        <v>615</v>
      </c>
      <c r="C82" s="1">
        <v>2000</v>
      </c>
      <c r="G82" s="31">
        <v>0</v>
      </c>
      <c r="H82" s="1" t="s">
        <v>95</v>
      </c>
    </row>
    <row r="83" spans="2:10" ht="12.75">
      <c r="B83" s="1">
        <v>615</v>
      </c>
      <c r="C83" s="1">
        <v>2200</v>
      </c>
      <c r="G83" s="31">
        <v>0</v>
      </c>
      <c r="H83" s="31">
        <f>G77+G78+G79+G87+G81+G47</f>
        <v>-772448</v>
      </c>
      <c r="I83" s="31"/>
      <c r="J83" s="31"/>
    </row>
    <row r="84" spans="2:8" ht="12.75">
      <c r="B84" s="1">
        <v>615</v>
      </c>
      <c r="C84" s="1">
        <v>3100</v>
      </c>
      <c r="G84" s="31">
        <v>0</v>
      </c>
      <c r="H84" s="1" t="s">
        <v>108</v>
      </c>
    </row>
    <row r="85" spans="2:8" ht="12.75">
      <c r="B85" s="1">
        <v>615</v>
      </c>
      <c r="C85" s="1">
        <v>3200</v>
      </c>
      <c r="G85" s="31">
        <v>0</v>
      </c>
      <c r="H85" s="31">
        <f>G77+G78+G79+G81+G87</f>
        <v>-771397</v>
      </c>
    </row>
    <row r="86" spans="2:9" ht="12.75">
      <c r="B86" s="1">
        <v>615</v>
      </c>
      <c r="C86" s="1">
        <v>4000</v>
      </c>
      <c r="G86" s="31">
        <v>0</v>
      </c>
      <c r="H86" s="31"/>
      <c r="I86" s="31"/>
    </row>
    <row r="87" spans="2:8" ht="12.75">
      <c r="B87" s="1">
        <v>615</v>
      </c>
      <c r="C87" s="1">
        <v>7001</v>
      </c>
      <c r="D87" t="s">
        <v>121</v>
      </c>
      <c r="G87" s="31">
        <v>-561497</v>
      </c>
      <c r="H87" s="31"/>
    </row>
    <row r="88" spans="2:7" ht="12.75">
      <c r="B88" s="7">
        <v>616</v>
      </c>
      <c r="C88" s="7" t="s">
        <v>3</v>
      </c>
      <c r="G88" s="31">
        <v>-15257962</v>
      </c>
    </row>
    <row r="89" spans="2:7" ht="12.75">
      <c r="B89" s="7">
        <v>617</v>
      </c>
      <c r="C89" s="7" t="s">
        <v>3</v>
      </c>
      <c r="G89" s="31">
        <v>-147636</v>
      </c>
    </row>
    <row r="90" spans="2:7" ht="12.75">
      <c r="B90" s="7">
        <v>619</v>
      </c>
      <c r="C90" s="7" t="s">
        <v>3</v>
      </c>
      <c r="G90" s="29">
        <v>-15718</v>
      </c>
    </row>
    <row r="91" spans="7:8" ht="12.75">
      <c r="G91" s="32">
        <f>SUM(G73:G90)</f>
        <v>-16192713</v>
      </c>
      <c r="H91" s="31"/>
    </row>
    <row r="92" ht="12.75"/>
    <row r="93" spans="1:7" s="3" customFormat="1" ht="12.75">
      <c r="A93" s="9" t="s">
        <v>21</v>
      </c>
      <c r="B93" s="9" t="s">
        <v>22</v>
      </c>
      <c r="C93" s="9"/>
      <c r="D93" s="9"/>
      <c r="E93" s="9"/>
      <c r="F93" s="9"/>
      <c r="G93" s="34">
        <f>G95+G96+G97+G98</f>
        <v>835404</v>
      </c>
    </row>
    <row r="94" spans="1:7" ht="12.75">
      <c r="A94" s="10"/>
      <c r="B94" s="10"/>
      <c r="C94" s="10"/>
      <c r="D94" s="10"/>
      <c r="E94" s="10"/>
      <c r="F94" s="10"/>
      <c r="G94" s="33"/>
    </row>
    <row r="95" spans="1:7" ht="12.75">
      <c r="A95" s="10"/>
      <c r="B95" s="10">
        <v>764</v>
      </c>
      <c r="C95" s="26" t="s">
        <v>3</v>
      </c>
      <c r="D95" s="10"/>
      <c r="E95" s="10"/>
      <c r="F95" s="25" t="s">
        <v>138</v>
      </c>
      <c r="G95" s="38">
        <v>318737</v>
      </c>
    </row>
    <row r="96" spans="1:7" ht="12.75">
      <c r="A96" s="10"/>
      <c r="B96" s="10">
        <v>765</v>
      </c>
      <c r="C96" s="26" t="s">
        <v>3</v>
      </c>
      <c r="D96" s="10"/>
      <c r="E96" s="10"/>
      <c r="F96" s="25" t="s">
        <v>23</v>
      </c>
      <c r="G96" s="38">
        <v>423998</v>
      </c>
    </row>
    <row r="97" spans="2:7" ht="12.75">
      <c r="B97" s="26">
        <v>766</v>
      </c>
      <c r="C97" s="7" t="s">
        <v>3</v>
      </c>
      <c r="D97" s="1"/>
      <c r="F97" s="3" t="s">
        <v>24</v>
      </c>
      <c r="G97" s="31">
        <v>265</v>
      </c>
    </row>
    <row r="98" spans="2:7" ht="12.75">
      <c r="B98" s="26">
        <v>767</v>
      </c>
      <c r="C98" s="7" t="s">
        <v>3</v>
      </c>
      <c r="D98" s="1"/>
      <c r="F98" s="3" t="s">
        <v>25</v>
      </c>
      <c r="G98" s="31">
        <v>92404</v>
      </c>
    </row>
    <row r="99" spans="2:6" ht="12.75">
      <c r="B99" s="25"/>
      <c r="C99" s="3"/>
      <c r="D99" s="3"/>
      <c r="E99" s="3"/>
      <c r="F99" s="3"/>
    </row>
    <row r="100" spans="1:7" s="3" customFormat="1" ht="12.75">
      <c r="A100" s="9" t="s">
        <v>26</v>
      </c>
      <c r="B100" s="9" t="s">
        <v>27</v>
      </c>
      <c r="C100" s="9"/>
      <c r="D100" s="9"/>
      <c r="E100" s="8"/>
      <c r="F100" s="8"/>
      <c r="G100" s="34">
        <f>G102+G103</f>
        <v>-599935</v>
      </c>
    </row>
    <row r="101" spans="1:7" ht="12.75">
      <c r="A101" s="10"/>
      <c r="B101" s="10"/>
      <c r="C101" s="10"/>
      <c r="D101" s="10"/>
      <c r="E101" s="25"/>
      <c r="F101" s="25"/>
      <c r="G101" s="33"/>
    </row>
    <row r="102" spans="2:7" ht="12.75">
      <c r="B102" s="10">
        <v>667</v>
      </c>
      <c r="C102" s="7" t="s">
        <v>3</v>
      </c>
      <c r="F102" s="3" t="s">
        <v>28</v>
      </c>
      <c r="G102" s="31">
        <f>-523875+7656+704+864</f>
        <v>-514651</v>
      </c>
    </row>
    <row r="103" spans="2:7" ht="12.75">
      <c r="B103" s="10">
        <v>666</v>
      </c>
      <c r="C103" s="7" t="s">
        <v>3</v>
      </c>
      <c r="F103" s="25" t="s">
        <v>44</v>
      </c>
      <c r="G103" s="31">
        <v>-85284</v>
      </c>
    </row>
    <row r="104" spans="2:5" ht="12.75">
      <c r="B104" s="3"/>
      <c r="C104" s="3"/>
      <c r="D104" s="3"/>
      <c r="E104" s="3"/>
    </row>
    <row r="105" spans="1:8" s="3" customFormat="1" ht="12.75">
      <c r="A105" s="9" t="s">
        <v>29</v>
      </c>
      <c r="B105" s="9" t="s">
        <v>30</v>
      </c>
      <c r="C105" s="9"/>
      <c r="D105" s="9"/>
      <c r="E105" s="9"/>
      <c r="F105" s="9"/>
      <c r="G105" s="34">
        <f>G107+G122</f>
        <v>-701354</v>
      </c>
      <c r="H105" s="36"/>
    </row>
    <row r="106" spans="2:3" ht="12.75">
      <c r="B106" s="7"/>
      <c r="C106" s="7"/>
    </row>
    <row r="107" spans="2:7" ht="12.75">
      <c r="B107" s="4" t="s">
        <v>13</v>
      </c>
      <c r="C107" s="4" t="s">
        <v>31</v>
      </c>
      <c r="D107" s="4"/>
      <c r="E107" s="4"/>
      <c r="G107" s="32">
        <f>G108+G113</f>
        <v>-457495</v>
      </c>
    </row>
    <row r="108" spans="2:7" ht="12.75">
      <c r="B108" s="3"/>
      <c r="C108" s="4" t="s">
        <v>32</v>
      </c>
      <c r="D108" s="3" t="s">
        <v>33</v>
      </c>
      <c r="E108" s="3"/>
      <c r="F108" s="3"/>
      <c r="G108" s="32">
        <f>G109+G110+G111+G112</f>
        <v>-348914</v>
      </c>
    </row>
    <row r="109" spans="2:7" ht="12.75">
      <c r="B109" s="3"/>
      <c r="C109" s="4"/>
      <c r="D109" s="4">
        <v>631</v>
      </c>
      <c r="E109" s="76" t="s">
        <v>3</v>
      </c>
      <c r="F109" s="3"/>
      <c r="G109" s="37">
        <v>-339690</v>
      </c>
    </row>
    <row r="110" spans="2:7" ht="12.75">
      <c r="B110" s="3"/>
      <c r="C110" s="4"/>
      <c r="D110" s="4">
        <v>667</v>
      </c>
      <c r="E110" s="4">
        <v>9900</v>
      </c>
      <c r="F110" s="3"/>
      <c r="G110" s="37">
        <v>-7656</v>
      </c>
    </row>
    <row r="111" spans="2:7" ht="12.75">
      <c r="B111" s="3"/>
      <c r="C111" s="4"/>
      <c r="D111" s="4">
        <v>667</v>
      </c>
      <c r="E111" s="4">
        <v>7702</v>
      </c>
      <c r="F111" s="4" t="s">
        <v>121</v>
      </c>
      <c r="G111" s="37">
        <v>-704</v>
      </c>
    </row>
    <row r="112" spans="2:7" ht="12.75">
      <c r="B112" s="3"/>
      <c r="C112" s="4"/>
      <c r="D112" s="4">
        <v>667</v>
      </c>
      <c r="E112" s="4">
        <v>9901</v>
      </c>
      <c r="F112" s="4" t="s">
        <v>120</v>
      </c>
      <c r="G112" s="37">
        <v>-864</v>
      </c>
    </row>
    <row r="113" spans="2:7" ht="12.75">
      <c r="B113" s="7"/>
      <c r="C113" s="7"/>
      <c r="D113" s="3" t="s">
        <v>34</v>
      </c>
      <c r="E113" s="3"/>
      <c r="F113" s="3"/>
      <c r="G113" s="32">
        <f>G114+G115+G116+G117+G118+G119</f>
        <v>-108581</v>
      </c>
    </row>
    <row r="114" spans="4:7" ht="12.75">
      <c r="D114" s="1">
        <v>632</v>
      </c>
      <c r="E114" s="1">
        <v>100</v>
      </c>
      <c r="F114" s="3" t="s">
        <v>35</v>
      </c>
      <c r="G114" s="31">
        <v>-24149</v>
      </c>
    </row>
    <row r="115" spans="2:7" ht="12.75">
      <c r="B115" s="7"/>
      <c r="C115" s="7"/>
      <c r="D115" s="1">
        <v>632</v>
      </c>
      <c r="E115" s="1">
        <v>200</v>
      </c>
      <c r="F115" s="3" t="s">
        <v>36</v>
      </c>
      <c r="G115" s="31">
        <v>-68474</v>
      </c>
    </row>
    <row r="116" spans="2:7" ht="12.75">
      <c r="B116" s="7"/>
      <c r="C116" s="7"/>
      <c r="D116" s="1">
        <v>632</v>
      </c>
      <c r="E116" s="1">
        <v>7001</v>
      </c>
      <c r="F116" s="3" t="s">
        <v>122</v>
      </c>
      <c r="G116" s="31">
        <v>-1203</v>
      </c>
    </row>
    <row r="117" spans="2:7" ht="12.75">
      <c r="B117" s="7"/>
      <c r="C117" s="7"/>
      <c r="D117" s="1">
        <v>632</v>
      </c>
      <c r="E117" s="1">
        <v>7002</v>
      </c>
      <c r="F117" s="3" t="s">
        <v>123</v>
      </c>
      <c r="G117" s="31">
        <v>-3474</v>
      </c>
    </row>
    <row r="118" spans="2:7" ht="12.75">
      <c r="B118" s="7"/>
      <c r="C118" s="7"/>
      <c r="D118" s="1">
        <v>632</v>
      </c>
      <c r="E118" s="1">
        <v>9010</v>
      </c>
      <c r="F118" s="3" t="s">
        <v>124</v>
      </c>
      <c r="G118" s="31">
        <v>-2901</v>
      </c>
    </row>
    <row r="119" spans="2:7" ht="12.75">
      <c r="B119" s="7"/>
      <c r="C119" s="7"/>
      <c r="D119" s="1">
        <v>632</v>
      </c>
      <c r="E119" s="1">
        <v>9020</v>
      </c>
      <c r="F119" s="3" t="s">
        <v>125</v>
      </c>
      <c r="G119" s="31">
        <v>-8380</v>
      </c>
    </row>
    <row r="120" spans="2:6" ht="12.75">
      <c r="B120" s="7"/>
      <c r="C120" s="7"/>
      <c r="D120" s="1"/>
      <c r="E120" s="1"/>
      <c r="F120" s="3"/>
    </row>
    <row r="121" ht="12.75"/>
    <row r="122" spans="3:9" ht="12.75">
      <c r="C122" s="1" t="s">
        <v>37</v>
      </c>
      <c r="D122" s="1"/>
      <c r="E122" s="1"/>
      <c r="G122" s="32">
        <f>G123+G124+G125+G126+G127+G130+G131+G128+G129</f>
        <v>-243859</v>
      </c>
      <c r="H122" s="31"/>
      <c r="I122" s="1" t="s">
        <v>128</v>
      </c>
    </row>
    <row r="123" spans="4:9" ht="12.75">
      <c r="D123" s="1">
        <v>632</v>
      </c>
      <c r="E123" s="1">
        <v>300</v>
      </c>
      <c r="G123" s="31">
        <v>-828</v>
      </c>
      <c r="I123" s="31">
        <f>G113+G123+G125+G126+G127+G128+G129+G124</f>
        <v>-116058</v>
      </c>
    </row>
    <row r="124" spans="4:9" ht="12.75">
      <c r="D124" s="1">
        <v>632</v>
      </c>
      <c r="E124" s="1">
        <v>400</v>
      </c>
      <c r="G124" s="31">
        <v>-7</v>
      </c>
      <c r="I124" s="31"/>
    </row>
    <row r="125" spans="4:7" ht="12.75">
      <c r="D125" s="1">
        <v>632</v>
      </c>
      <c r="E125" s="1">
        <v>600</v>
      </c>
      <c r="G125" s="31">
        <v>-2781</v>
      </c>
    </row>
    <row r="126" spans="4:7" ht="12.75">
      <c r="D126" s="1">
        <v>632</v>
      </c>
      <c r="E126" s="1">
        <v>700</v>
      </c>
      <c r="G126" s="31">
        <v>-1004</v>
      </c>
    </row>
    <row r="127" spans="4:7" ht="12.75">
      <c r="D127" s="1">
        <v>632</v>
      </c>
      <c r="E127" s="1">
        <v>900</v>
      </c>
      <c r="G127" s="31">
        <v>-1532</v>
      </c>
    </row>
    <row r="128" spans="4:8" ht="12.75">
      <c r="D128" s="1">
        <v>632</v>
      </c>
      <c r="E128" s="7" t="s">
        <v>126</v>
      </c>
      <c r="F128" s="1" t="s">
        <v>121</v>
      </c>
      <c r="G128" s="31">
        <f>-54-16-29-88-56-65-1</f>
        <v>-309</v>
      </c>
      <c r="H128" s="31"/>
    </row>
    <row r="129" spans="4:8" ht="12.75">
      <c r="D129" s="1">
        <v>632</v>
      </c>
      <c r="E129" s="7" t="s">
        <v>127</v>
      </c>
      <c r="F129" s="1" t="s">
        <v>120</v>
      </c>
      <c r="G129" s="31">
        <v>-1016</v>
      </c>
      <c r="H129" s="31"/>
    </row>
    <row r="130" spans="4:7" ht="12.75">
      <c r="D130" s="7">
        <v>635</v>
      </c>
      <c r="E130" s="7" t="s">
        <v>3</v>
      </c>
      <c r="G130" s="31">
        <v>-34734</v>
      </c>
    </row>
    <row r="131" spans="4:7" ht="12.75">
      <c r="D131" s="7">
        <v>636</v>
      </c>
      <c r="E131" s="7" t="s">
        <v>3</v>
      </c>
      <c r="G131" s="31">
        <v>-201648</v>
      </c>
    </row>
    <row r="132" spans="4:5" ht="12.75">
      <c r="D132" s="7"/>
      <c r="E132" s="7"/>
    </row>
    <row r="133" spans="4:5" ht="12.75">
      <c r="D133" s="7"/>
      <c r="E133" s="7"/>
    </row>
    <row r="134" spans="1:7" s="1" customFormat="1" ht="12.75">
      <c r="A134" s="2" t="s">
        <v>38</v>
      </c>
      <c r="B134" s="2" t="s">
        <v>141</v>
      </c>
      <c r="C134" s="2"/>
      <c r="D134" s="82"/>
      <c r="E134" s="82"/>
      <c r="F134" s="2"/>
      <c r="G134" s="30">
        <f>G135</f>
        <v>1292</v>
      </c>
    </row>
    <row r="135" spans="2:7" ht="12.75">
      <c r="B135">
        <v>751</v>
      </c>
      <c r="C135">
        <v>2000</v>
      </c>
      <c r="D135" s="7"/>
      <c r="E135" s="7"/>
      <c r="F135" s="7" t="s">
        <v>143</v>
      </c>
      <c r="G135" s="31">
        <v>1292</v>
      </c>
    </row>
    <row r="136" spans="4:6" ht="12.75">
      <c r="D136" s="7"/>
      <c r="E136" s="7"/>
      <c r="F136" s="1" t="s">
        <v>142</v>
      </c>
    </row>
    <row r="137" ht="12.75"/>
    <row r="138" ht="12.75"/>
    <row r="139" ht="12.75"/>
    <row r="140" ht="12.75"/>
    <row r="141" spans="1:7" ht="12.75">
      <c r="A141" s="2" t="s">
        <v>39</v>
      </c>
      <c r="B141" s="2" t="s">
        <v>40</v>
      </c>
      <c r="C141" s="2"/>
      <c r="D141" s="2"/>
      <c r="E141" s="2"/>
      <c r="F141" s="2"/>
      <c r="G141" s="30">
        <f>G144+G145</f>
        <v>-45198</v>
      </c>
    </row>
    <row r="142" spans="1:7" ht="12.75">
      <c r="A142" s="2"/>
      <c r="B142" s="2" t="s">
        <v>41</v>
      </c>
      <c r="C142" s="2"/>
      <c r="D142" s="2"/>
      <c r="E142" s="2"/>
      <c r="F142" s="2"/>
      <c r="G142" s="30"/>
    </row>
    <row r="143" ht="12.75"/>
    <row r="144" spans="2:7" ht="12.75">
      <c r="B144" s="7">
        <v>637</v>
      </c>
      <c r="C144" s="7" t="s">
        <v>3</v>
      </c>
      <c r="D144" s="3" t="s">
        <v>42</v>
      </c>
      <c r="E144" s="3"/>
      <c r="F144" s="3"/>
      <c r="G144" s="31">
        <v>-34704</v>
      </c>
    </row>
    <row r="145" spans="2:7" ht="12.75">
      <c r="B145" s="7">
        <v>638</v>
      </c>
      <c r="C145" s="7" t="s">
        <v>3</v>
      </c>
      <c r="D145" s="3" t="s">
        <v>43</v>
      </c>
      <c r="E145" s="3"/>
      <c r="F145" s="3"/>
      <c r="G145" s="31">
        <v>-10494</v>
      </c>
    </row>
    <row r="146" ht="12.75"/>
    <row r="147" ht="12.75"/>
    <row r="148" ht="12.75"/>
    <row r="149" spans="1:7" ht="12.75">
      <c r="A149" s="2" t="s">
        <v>45</v>
      </c>
      <c r="B149" s="2" t="s">
        <v>46</v>
      </c>
      <c r="C149" s="2"/>
      <c r="D149" s="2"/>
      <c r="E149" s="2"/>
      <c r="F149" s="2"/>
      <c r="G149" s="30">
        <f>G153+G154+G156+G157+G155+G158+G159+G160</f>
        <v>3733590</v>
      </c>
    </row>
    <row r="150" spans="1:7" ht="12.75">
      <c r="A150" s="2"/>
      <c r="B150" s="2" t="s">
        <v>47</v>
      </c>
      <c r="C150" s="2"/>
      <c r="D150" s="2"/>
      <c r="E150" s="2"/>
      <c r="F150" s="2"/>
      <c r="G150" s="30"/>
    </row>
    <row r="151" ht="12.75"/>
    <row r="152" spans="2:8" ht="12.75">
      <c r="B152" s="1"/>
      <c r="C152" s="1"/>
      <c r="H152" s="1"/>
    </row>
    <row r="153" spans="2:8" ht="12.75">
      <c r="B153" s="1">
        <v>751</v>
      </c>
      <c r="C153" s="1">
        <v>1100</v>
      </c>
      <c r="D153" s="3"/>
      <c r="F153" s="3" t="s">
        <v>48</v>
      </c>
      <c r="G153" s="31">
        <v>1876422</v>
      </c>
      <c r="H153" s="31"/>
    </row>
    <row r="154" spans="2:8" ht="12.75">
      <c r="B154" s="1">
        <v>751</v>
      </c>
      <c r="C154" s="1">
        <v>5500</v>
      </c>
      <c r="F154" s="3" t="s">
        <v>115</v>
      </c>
      <c r="G154" s="31">
        <v>1786459</v>
      </c>
      <c r="H154" s="31"/>
    </row>
    <row r="155" spans="2:8" ht="12.75">
      <c r="B155" s="1">
        <v>751</v>
      </c>
      <c r="C155" s="1">
        <v>3000</v>
      </c>
      <c r="F155" s="3" t="s">
        <v>99</v>
      </c>
      <c r="G155" s="31">
        <v>0</v>
      </c>
      <c r="H155" s="31"/>
    </row>
    <row r="156" spans="2:7" ht="12.75">
      <c r="B156" s="1">
        <v>762</v>
      </c>
      <c r="C156" s="7" t="s">
        <v>3</v>
      </c>
      <c r="F156" s="3" t="s">
        <v>49</v>
      </c>
      <c r="G156" s="31">
        <v>44550</v>
      </c>
    </row>
    <row r="157" spans="2:9" ht="12.75">
      <c r="B157" s="39">
        <v>761</v>
      </c>
      <c r="C157" s="40" t="s">
        <v>3</v>
      </c>
      <c r="D157" s="41"/>
      <c r="E157" s="41"/>
      <c r="F157" s="42" t="s">
        <v>137</v>
      </c>
      <c r="G157" s="43">
        <v>0</v>
      </c>
      <c r="I157" s="31"/>
    </row>
    <row r="158" spans="2:8" ht="12.75">
      <c r="B158" s="1">
        <v>751</v>
      </c>
      <c r="C158" s="7">
        <v>4400</v>
      </c>
      <c r="F158" s="42" t="s">
        <v>118</v>
      </c>
      <c r="G158" s="31">
        <v>18431</v>
      </c>
      <c r="H158" s="1"/>
    </row>
    <row r="159" spans="2:8" ht="12.75">
      <c r="B159" s="1">
        <v>753</v>
      </c>
      <c r="C159" s="7">
        <v>2100</v>
      </c>
      <c r="F159" s="42" t="s">
        <v>113</v>
      </c>
      <c r="G159" s="31">
        <v>0</v>
      </c>
      <c r="H159" s="31"/>
    </row>
    <row r="160" spans="2:7" ht="12.75">
      <c r="B160" s="1">
        <v>753</v>
      </c>
      <c r="C160" s="7">
        <v>1400</v>
      </c>
      <c r="F160" s="42" t="s">
        <v>114</v>
      </c>
      <c r="G160" s="29">
        <v>7728</v>
      </c>
    </row>
    <row r="161" ht="12.75"/>
    <row r="162" spans="1:7" ht="12.75">
      <c r="A162" s="2" t="s">
        <v>51</v>
      </c>
      <c r="B162" s="2" t="s">
        <v>52</v>
      </c>
      <c r="C162" s="2"/>
      <c r="D162" s="2"/>
      <c r="E162" s="2"/>
      <c r="F162" s="2"/>
      <c r="G162" s="30">
        <f>G165+G166+G167+G168+G169+G170+G171+G172+G173+G174+G177</f>
        <v>-3455899</v>
      </c>
    </row>
    <row r="163" spans="1:7" ht="12.75">
      <c r="A163" s="5"/>
      <c r="B163" s="2" t="s">
        <v>53</v>
      </c>
      <c r="C163" s="2"/>
      <c r="D163" s="2"/>
      <c r="E163" s="2"/>
      <c r="F163" s="2"/>
      <c r="G163" s="35"/>
    </row>
    <row r="164" ht="12.75"/>
    <row r="165" spans="2:8" ht="12.75">
      <c r="B165" s="1">
        <v>651</v>
      </c>
      <c r="C165" s="1">
        <v>5000</v>
      </c>
      <c r="F165" s="3" t="s">
        <v>132</v>
      </c>
      <c r="G165" s="31">
        <v>-1557337</v>
      </c>
      <c r="H165" s="1" t="s">
        <v>94</v>
      </c>
    </row>
    <row r="166" spans="2:8" ht="12.75">
      <c r="B166" s="1">
        <v>651</v>
      </c>
      <c r="C166" s="1">
        <v>5500</v>
      </c>
      <c r="F166" s="3" t="s">
        <v>132</v>
      </c>
      <c r="G166" s="31">
        <v>-440113</v>
      </c>
      <c r="H166" s="31">
        <f>G165+G166+G167+G168+G194</f>
        <v>-2008836</v>
      </c>
    </row>
    <row r="167" spans="2:8" ht="12.75">
      <c r="B167" s="1">
        <v>651</v>
      </c>
      <c r="C167" s="1">
        <v>1600</v>
      </c>
      <c r="F167" s="3" t="s">
        <v>147</v>
      </c>
      <c r="G167" s="31">
        <v>-3925</v>
      </c>
      <c r="H167" s="31"/>
    </row>
    <row r="168" spans="2:8" ht="12.75">
      <c r="B168" s="1">
        <v>651</v>
      </c>
      <c r="C168" s="1">
        <v>7002</v>
      </c>
      <c r="D168" t="s">
        <v>121</v>
      </c>
      <c r="F168" s="3" t="s">
        <v>133</v>
      </c>
      <c r="G168" s="31">
        <v>-318</v>
      </c>
      <c r="H168" s="31"/>
    </row>
    <row r="169" spans="2:7" ht="12.75">
      <c r="B169" s="1">
        <v>661</v>
      </c>
      <c r="C169" s="7" t="s">
        <v>3</v>
      </c>
      <c r="F169" s="3" t="s">
        <v>54</v>
      </c>
      <c r="G169" s="31">
        <v>-200</v>
      </c>
    </row>
    <row r="170" spans="2:7" ht="12.75">
      <c r="B170" s="1">
        <v>662</v>
      </c>
      <c r="C170" s="7" t="s">
        <v>3</v>
      </c>
      <c r="F170" s="3" t="s">
        <v>55</v>
      </c>
      <c r="G170" s="31">
        <v>-2574649</v>
      </c>
    </row>
    <row r="171" spans="2:8" ht="12.75">
      <c r="B171" s="1">
        <v>664</v>
      </c>
      <c r="C171" s="7" t="s">
        <v>3</v>
      </c>
      <c r="F171" s="3" t="s">
        <v>56</v>
      </c>
      <c r="G171" s="31">
        <v>-12013458</v>
      </c>
      <c r="H171" s="1" t="s">
        <v>50</v>
      </c>
    </row>
    <row r="172" spans="2:8" ht="12.75">
      <c r="B172" s="1">
        <v>751</v>
      </c>
      <c r="C172" s="1">
        <v>1000</v>
      </c>
      <c r="F172" s="3" t="s">
        <v>57</v>
      </c>
      <c r="G172" s="31">
        <v>6364902</v>
      </c>
      <c r="H172" s="31">
        <f>G172+G173+G185+G153+G154+G155+G195+G158+G174+G135</f>
        <v>17174991</v>
      </c>
    </row>
    <row r="173" spans="2:7" ht="12.75">
      <c r="B173" s="44">
        <v>751</v>
      </c>
      <c r="C173" s="45">
        <v>5000</v>
      </c>
      <c r="F173" s="3" t="s">
        <v>116</v>
      </c>
      <c r="G173" s="31">
        <v>6555681</v>
      </c>
    </row>
    <row r="174" spans="2:8" ht="12.75">
      <c r="B174" s="1">
        <v>751</v>
      </c>
      <c r="C174" s="1">
        <v>7001</v>
      </c>
      <c r="D174" t="s">
        <v>121</v>
      </c>
      <c r="F174" s="3" t="s">
        <v>146</v>
      </c>
      <c r="G174" s="31">
        <v>155914</v>
      </c>
      <c r="H174" s="31"/>
    </row>
    <row r="175" spans="2:8" ht="12.75">
      <c r="B175" s="44">
        <v>753</v>
      </c>
      <c r="C175" s="45">
        <v>1100</v>
      </c>
      <c r="F175" s="3" t="s">
        <v>117</v>
      </c>
      <c r="G175" s="31">
        <v>0</v>
      </c>
      <c r="H175" s="1" t="s">
        <v>106</v>
      </c>
    </row>
    <row r="176" spans="2:8" ht="12.75">
      <c r="B176" s="1">
        <v>753</v>
      </c>
      <c r="C176" s="7">
        <v>3000</v>
      </c>
      <c r="F176" s="3" t="s">
        <v>98</v>
      </c>
      <c r="G176" s="31">
        <v>0</v>
      </c>
      <c r="H176" s="31">
        <f>G176+G200+G160</f>
        <v>438740</v>
      </c>
    </row>
    <row r="177" spans="2:7" ht="12.75">
      <c r="B177" s="1">
        <v>753</v>
      </c>
      <c r="C177" s="7">
        <v>1400</v>
      </c>
      <c r="F177" s="42" t="s">
        <v>149</v>
      </c>
      <c r="G177" s="31">
        <v>57604</v>
      </c>
    </row>
    <row r="178" spans="2:7" ht="12.75">
      <c r="B178" s="10"/>
      <c r="C178" s="26"/>
      <c r="D178" s="6"/>
      <c r="E178" s="6"/>
      <c r="F178" s="6"/>
      <c r="G178" s="29"/>
    </row>
    <row r="179" spans="2:3" ht="12.75">
      <c r="B179" s="1"/>
      <c r="C179" s="7"/>
    </row>
    <row r="180" spans="2:3" ht="12.75">
      <c r="B180" s="1"/>
      <c r="C180" s="7"/>
    </row>
    <row r="182" spans="1:7" ht="12.75">
      <c r="A182" s="2" t="s">
        <v>58</v>
      </c>
      <c r="B182" s="2" t="s">
        <v>59</v>
      </c>
      <c r="C182" s="2"/>
      <c r="D182" s="2"/>
      <c r="E182" s="2"/>
      <c r="F182" s="2"/>
      <c r="G182" s="30">
        <f>G185</f>
        <v>306790</v>
      </c>
    </row>
    <row r="183" spans="1:7" ht="12.75">
      <c r="A183" s="2"/>
      <c r="B183" s="2" t="s">
        <v>60</v>
      </c>
      <c r="C183" s="2"/>
      <c r="D183" s="2"/>
      <c r="E183" s="2"/>
      <c r="F183" s="2"/>
      <c r="G183" s="30"/>
    </row>
    <row r="185" spans="2:7" ht="12.75">
      <c r="B185" s="32">
        <v>751</v>
      </c>
      <c r="C185" s="1">
        <v>2300</v>
      </c>
      <c r="D185" s="3" t="s">
        <v>102</v>
      </c>
      <c r="F185" s="3"/>
      <c r="G185" s="31">
        <v>306790</v>
      </c>
    </row>
    <row r="189" spans="1:7" ht="12.75">
      <c r="A189" s="2" t="s">
        <v>61</v>
      </c>
      <c r="B189" s="2" t="s">
        <v>62</v>
      </c>
      <c r="C189" s="2"/>
      <c r="D189" s="2"/>
      <c r="E189" s="2"/>
      <c r="F189" s="2"/>
      <c r="G189" s="30">
        <f>G194+G195+G193</f>
        <v>-868858</v>
      </c>
    </row>
    <row r="190" spans="1:7" ht="12.75">
      <c r="A190" s="2"/>
      <c r="B190" s="2" t="s">
        <v>63</v>
      </c>
      <c r="C190" s="2"/>
      <c r="D190" s="2"/>
      <c r="E190" s="2"/>
      <c r="F190" s="2"/>
      <c r="G190" s="30"/>
    </row>
    <row r="191" spans="1:7" ht="12.75">
      <c r="A191" s="2"/>
      <c r="B191" s="2" t="s">
        <v>60</v>
      </c>
      <c r="C191" s="2"/>
      <c r="D191" s="2"/>
      <c r="E191" s="2"/>
      <c r="F191" s="2"/>
      <c r="G191" s="30"/>
    </row>
    <row r="193" spans="2:7" ht="12.75">
      <c r="B193" s="1">
        <v>665</v>
      </c>
      <c r="C193" s="7" t="s">
        <v>3</v>
      </c>
      <c r="D193" s="3" t="s">
        <v>64</v>
      </c>
      <c r="E193" s="3"/>
      <c r="F193" s="3"/>
      <c r="G193" s="31">
        <v>-970815</v>
      </c>
    </row>
    <row r="194" spans="2:7" ht="12.75">
      <c r="B194" s="1">
        <v>651</v>
      </c>
      <c r="C194" s="1">
        <v>1000</v>
      </c>
      <c r="D194" s="3" t="s">
        <v>100</v>
      </c>
      <c r="E194" s="3"/>
      <c r="F194" s="3"/>
      <c r="G194" s="37">
        <v>-7143</v>
      </c>
    </row>
    <row r="195" spans="2:7" ht="12.75">
      <c r="B195" s="1">
        <v>751</v>
      </c>
      <c r="C195" s="1">
        <v>2200</v>
      </c>
      <c r="D195" s="3" t="s">
        <v>101</v>
      </c>
      <c r="E195" s="3"/>
      <c r="F195" s="3"/>
      <c r="G195" s="37">
        <v>109100</v>
      </c>
    </row>
    <row r="196" spans="2:7" ht="12.75">
      <c r="B196" s="1"/>
      <c r="C196" s="1"/>
      <c r="D196" s="3"/>
      <c r="E196" s="3"/>
      <c r="F196" s="3"/>
      <c r="G196" s="36"/>
    </row>
    <row r="197" spans="2:7" ht="12.75">
      <c r="B197" s="1"/>
      <c r="C197" s="1"/>
      <c r="D197" s="3"/>
      <c r="E197" s="3"/>
      <c r="F197" s="3"/>
      <c r="G197" s="36"/>
    </row>
    <row r="198" spans="2:7" ht="12.75">
      <c r="B198" s="1"/>
      <c r="C198" s="1"/>
      <c r="D198" s="3"/>
      <c r="E198" s="3"/>
      <c r="F198" s="3"/>
      <c r="G198" s="36"/>
    </row>
    <row r="199" spans="1:7" ht="12.75">
      <c r="A199" s="2" t="s">
        <v>65</v>
      </c>
      <c r="B199" s="2" t="s">
        <v>135</v>
      </c>
      <c r="C199" s="2"/>
      <c r="D199" s="8"/>
      <c r="E199" s="8"/>
      <c r="F199" s="8"/>
      <c r="G199" s="34">
        <f>G200</f>
        <v>431012</v>
      </c>
    </row>
    <row r="200" spans="2:7" s="6" customFormat="1" ht="12.75">
      <c r="B200" s="10">
        <v>753</v>
      </c>
      <c r="C200" s="10">
        <v>7001</v>
      </c>
      <c r="D200" s="79" t="s">
        <v>119</v>
      </c>
      <c r="E200"/>
      <c r="F200" s="42"/>
      <c r="G200" s="31">
        <v>431012</v>
      </c>
    </row>
    <row r="201" spans="2:7" s="6" customFormat="1" ht="12.75">
      <c r="B201" s="10"/>
      <c r="C201" s="10"/>
      <c r="D201" s="25"/>
      <c r="E201" s="25"/>
      <c r="F201" s="25"/>
      <c r="G201" s="80"/>
    </row>
    <row r="202" spans="2:7" ht="12.75">
      <c r="B202" s="1"/>
      <c r="C202" s="1"/>
      <c r="D202" s="3"/>
      <c r="E202" s="3"/>
      <c r="F202" s="3"/>
      <c r="G202" s="36"/>
    </row>
    <row r="204" spans="1:7" ht="12.75">
      <c r="A204" s="2" t="s">
        <v>66</v>
      </c>
      <c r="B204" s="2" t="s">
        <v>67</v>
      </c>
      <c r="C204" s="2"/>
      <c r="D204" s="2"/>
      <c r="E204" s="2"/>
      <c r="F204" s="2"/>
      <c r="G204" s="30">
        <f>G205+G206+G207+G208-G209</f>
        <v>0</v>
      </c>
    </row>
    <row r="205" spans="2:8" ht="12.75">
      <c r="B205" s="1">
        <v>753</v>
      </c>
      <c r="C205" s="1">
        <v>1800</v>
      </c>
      <c r="D205" s="3" t="s">
        <v>68</v>
      </c>
      <c r="E205" s="3"/>
      <c r="F205" s="3"/>
      <c r="G205" s="31">
        <v>0</v>
      </c>
      <c r="H205" s="31"/>
    </row>
    <row r="206" spans="2:7" ht="12.75">
      <c r="B206" s="1">
        <v>753</v>
      </c>
      <c r="C206" s="1">
        <v>2200</v>
      </c>
      <c r="D206" s="3" t="s">
        <v>91</v>
      </c>
      <c r="E206" s="3"/>
      <c r="F206" s="3"/>
      <c r="G206" s="31">
        <v>0</v>
      </c>
    </row>
    <row r="207" spans="2:7" ht="12.75">
      <c r="B207" s="1">
        <v>753</v>
      </c>
      <c r="C207" s="1">
        <v>1300</v>
      </c>
      <c r="D207" s="3" t="s">
        <v>92</v>
      </c>
      <c r="G207" s="31">
        <v>0</v>
      </c>
    </row>
    <row r="208" spans="2:7" ht="12.75">
      <c r="B208" s="1">
        <v>753</v>
      </c>
      <c r="C208" s="1">
        <v>2000</v>
      </c>
      <c r="D208" s="3" t="s">
        <v>97</v>
      </c>
      <c r="G208" s="31">
        <v>0</v>
      </c>
    </row>
    <row r="209" spans="2:7" ht="12.75">
      <c r="B209" s="1">
        <v>653</v>
      </c>
      <c r="C209" s="1">
        <v>1300</v>
      </c>
      <c r="D209" s="3" t="s">
        <v>107</v>
      </c>
      <c r="G209" s="31">
        <v>0</v>
      </c>
    </row>
    <row r="210" spans="2:6" ht="12.75">
      <c r="B210" s="1"/>
      <c r="C210" s="7"/>
      <c r="D210" s="79"/>
      <c r="F210" s="42"/>
    </row>
    <row r="212" spans="1:7" ht="12.75">
      <c r="A212" s="2" t="s">
        <v>134</v>
      </c>
      <c r="B212" s="2" t="s">
        <v>129</v>
      </c>
      <c r="C212" s="2"/>
      <c r="D212" s="2"/>
      <c r="E212" s="2"/>
      <c r="F212" s="2"/>
      <c r="G212" s="30">
        <f>G6+G14+G23+G39+G44+G49+G93+G100+G105+G134+G141+G149+G162+G182+G189+G204+G199</f>
        <v>-1319052</v>
      </c>
    </row>
    <row r="213" spans="1:7" ht="12.75">
      <c r="A213" s="2"/>
      <c r="B213" s="2"/>
      <c r="C213" s="2"/>
      <c r="D213" s="2"/>
      <c r="E213" s="2"/>
      <c r="F213" s="2"/>
      <c r="G213" s="30"/>
    </row>
    <row r="220" spans="1:7" ht="12.75">
      <c r="A220" s="2" t="s">
        <v>134</v>
      </c>
      <c r="B220" s="2" t="s">
        <v>136</v>
      </c>
      <c r="C220" s="2"/>
      <c r="D220" s="2"/>
      <c r="E220" s="2"/>
      <c r="F220" s="2"/>
      <c r="G220" s="30">
        <f>G212</f>
        <v>-1319052</v>
      </c>
    </row>
    <row r="221" ht="12.75">
      <c r="G221" s="29"/>
    </row>
    <row r="222" spans="6:7" ht="12.75">
      <c r="F222" s="1" t="s">
        <v>69</v>
      </c>
      <c r="G222" s="33">
        <f>G16+G20+G44+G74+G75+G77+G80+G83+G84+G86+G88+G89+G90+G76+G81+G73+G78+G79+G87</f>
        <v>-17669504</v>
      </c>
    </row>
    <row r="223" spans="4:9" ht="12.75">
      <c r="D223" t="s">
        <v>70</v>
      </c>
      <c r="E223" t="s">
        <v>71</v>
      </c>
      <c r="F223" s="1" t="s">
        <v>72</v>
      </c>
      <c r="G223" s="32">
        <f>G105+G141</f>
        <v>-746552</v>
      </c>
      <c r="H223" s="31">
        <f>G109+G114+G115+G122+G141+G116+G117+G118+G119</f>
        <v>-737328</v>
      </c>
      <c r="I223" s="31"/>
    </row>
    <row r="224" spans="6:7" ht="12.75">
      <c r="F224" s="1" t="s">
        <v>73</v>
      </c>
      <c r="G224" s="32">
        <f>G165+G166+G194+G167+G168</f>
        <v>-2008836</v>
      </c>
    </row>
    <row r="225" spans="6:9" ht="12.75">
      <c r="F225" s="1" t="s">
        <v>74</v>
      </c>
      <c r="G225" s="32">
        <f>G102+G169+G170+G171+G193+G103</f>
        <v>-16159057</v>
      </c>
      <c r="H225" s="31">
        <f>G102+G103+G110+G111+G112+G169+G170+G171+G193</f>
        <v>-16168281</v>
      </c>
      <c r="I225" s="31"/>
    </row>
    <row r="226" spans="6:9" ht="12.75">
      <c r="F226" s="2" t="s">
        <v>75</v>
      </c>
      <c r="G226" s="30">
        <f>SUM(G222:G225)</f>
        <v>-36583949</v>
      </c>
      <c r="I226" s="31"/>
    </row>
    <row r="227" ht="12.75">
      <c r="G227" s="33"/>
    </row>
    <row r="228" spans="6:7" ht="12.75">
      <c r="F228" s="1" t="s">
        <v>76</v>
      </c>
      <c r="G228" s="32">
        <f>G6+G23+G39+G71</f>
        <v>16713608</v>
      </c>
    </row>
    <row r="229" spans="5:7" ht="12.75">
      <c r="E229" t="s">
        <v>77</v>
      </c>
      <c r="F229" s="1" t="s">
        <v>78</v>
      </c>
      <c r="G229" s="32">
        <f>G134+G153+G154+G158+G160+G177+G172+G173+G174+G185+G195+G200</f>
        <v>17671335</v>
      </c>
    </row>
    <row r="230" spans="6:7" ht="12.75">
      <c r="F230" s="1" t="s">
        <v>79</v>
      </c>
      <c r="G230" s="32">
        <f>G95+G96+G97+G98+G156+G157</f>
        <v>879954</v>
      </c>
    </row>
    <row r="231" spans="6:7" ht="12.75">
      <c r="F231" s="2" t="s">
        <v>80</v>
      </c>
      <c r="G231" s="30">
        <f>SUM(G228:G230)</f>
        <v>35264897</v>
      </c>
    </row>
    <row r="233" spans="6:7" ht="12.75">
      <c r="F233" s="2" t="s">
        <v>81</v>
      </c>
      <c r="G233" s="30">
        <f>G226+G231</f>
        <v>-1319052</v>
      </c>
    </row>
  </sheetData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L14" sqref="L14"/>
    </sheetView>
  </sheetViews>
  <sheetFormatPr defaultColWidth="9.125" defaultRowHeight="12.75"/>
  <cols>
    <col min="1" max="1" width="4.25390625" style="6" customWidth="1"/>
    <col min="2" max="5" width="9.125" style="6" customWidth="1"/>
    <col min="6" max="6" width="16.875" style="6" customWidth="1"/>
    <col min="7" max="7" width="11.875" style="6" customWidth="1"/>
    <col min="8" max="8" width="17.375" style="6" customWidth="1"/>
    <col min="9" max="9" width="9.125" style="29" customWidth="1"/>
    <col min="10" max="16384" width="9.125" style="6" customWidth="1"/>
  </cols>
  <sheetData>
    <row r="1" ht="12.75">
      <c r="H1" s="77"/>
    </row>
    <row r="2" spans="8:9" ht="12.75">
      <c r="H2" s="77"/>
      <c r="I2" s="86"/>
    </row>
    <row r="3" spans="8:9" ht="12.75">
      <c r="H3" s="10"/>
      <c r="I3" s="10"/>
    </row>
    <row r="4" spans="1:8" ht="15.75">
      <c r="A4" s="74" t="s">
        <v>110</v>
      </c>
      <c r="B4" s="19"/>
      <c r="C4" s="19"/>
      <c r="D4" s="19"/>
      <c r="E4" s="19"/>
      <c r="F4" s="19"/>
      <c r="G4" s="19"/>
      <c r="H4" s="10"/>
    </row>
    <row r="5" spans="1:9" ht="14.25">
      <c r="A5" s="67" t="s">
        <v>82</v>
      </c>
      <c r="B5" s="67"/>
      <c r="C5" s="67"/>
      <c r="D5" s="67"/>
      <c r="E5" s="67"/>
      <c r="F5" s="67"/>
      <c r="G5" s="67"/>
      <c r="H5" s="89" t="s">
        <v>148</v>
      </c>
      <c r="I5" s="89" t="s">
        <v>150</v>
      </c>
    </row>
    <row r="6" spans="1:9" ht="15" thickBot="1">
      <c r="A6" s="68"/>
      <c r="B6" s="68"/>
      <c r="C6" s="68"/>
      <c r="D6" s="68"/>
      <c r="E6" s="68"/>
      <c r="F6" s="68"/>
      <c r="G6" s="68"/>
      <c r="H6" s="10" t="s">
        <v>139</v>
      </c>
      <c r="I6" s="10"/>
    </row>
    <row r="7" spans="1:8" ht="13.5" thickBot="1">
      <c r="A7" s="69" t="s">
        <v>0</v>
      </c>
      <c r="B7" s="71" t="s">
        <v>83</v>
      </c>
      <c r="C7" s="70"/>
      <c r="D7" s="70"/>
      <c r="E7" s="70"/>
      <c r="F7" s="70"/>
      <c r="G7" s="72"/>
      <c r="H7" s="73" t="s">
        <v>84</v>
      </c>
    </row>
    <row r="8" spans="1:8" ht="12.75">
      <c r="A8" s="51" t="s">
        <v>1</v>
      </c>
      <c r="B8" s="11" t="s">
        <v>2</v>
      </c>
      <c r="C8" s="11"/>
      <c r="D8" s="11"/>
      <c r="E8" s="11"/>
      <c r="F8" s="12"/>
      <c r="G8" s="11"/>
      <c r="H8" s="46">
        <f>'členění dle SYU'!G6</f>
        <v>1152235</v>
      </c>
    </row>
    <row r="9" spans="1:8" ht="14.25">
      <c r="A9" s="55"/>
      <c r="B9" s="15" t="s">
        <v>85</v>
      </c>
      <c r="C9" s="15"/>
      <c r="D9" s="15"/>
      <c r="E9" s="15"/>
      <c r="F9" s="66"/>
      <c r="G9" s="13"/>
      <c r="H9" s="28">
        <f>'členění dle SYU'!G11</f>
        <v>1</v>
      </c>
    </row>
    <row r="10" spans="1:8" ht="12.75">
      <c r="A10" s="53" t="s">
        <v>6</v>
      </c>
      <c r="B10" s="22" t="s">
        <v>7</v>
      </c>
      <c r="C10" s="22"/>
      <c r="D10" s="22"/>
      <c r="E10" s="22"/>
      <c r="F10" s="22"/>
      <c r="G10" s="22"/>
      <c r="H10" s="47">
        <f>'členění dle SYU'!G14</f>
        <v>-1465423</v>
      </c>
    </row>
    <row r="11" spans="1:9" ht="12.75">
      <c r="A11" s="55"/>
      <c r="B11" s="15" t="s">
        <v>86</v>
      </c>
      <c r="C11" s="15"/>
      <c r="D11" s="15"/>
      <c r="E11" s="15"/>
      <c r="F11" s="15"/>
      <c r="G11" s="13"/>
      <c r="H11" s="28">
        <f>'členění dle SYU'!G20</f>
        <v>-771891</v>
      </c>
      <c r="I11" s="87"/>
    </row>
    <row r="12" spans="1:9" ht="12.75">
      <c r="A12" s="55" t="s">
        <v>11</v>
      </c>
      <c r="B12" s="13" t="s">
        <v>12</v>
      </c>
      <c r="C12" s="13"/>
      <c r="D12" s="13"/>
      <c r="E12" s="14"/>
      <c r="F12" s="14"/>
      <c r="G12" s="13"/>
      <c r="H12" s="48">
        <f>'členění dle SYU'!G23</f>
        <v>2355</v>
      </c>
      <c r="I12" s="87"/>
    </row>
    <row r="13" spans="1:9" ht="12.75">
      <c r="A13" s="53"/>
      <c r="B13" s="15" t="s">
        <v>87</v>
      </c>
      <c r="C13" s="15"/>
      <c r="D13" s="15"/>
      <c r="E13" s="15"/>
      <c r="F13" s="15"/>
      <c r="G13" s="13"/>
      <c r="H13" s="75">
        <f>'členění dle SYU'!G34+'členění dle SYU'!G28</f>
        <v>0</v>
      </c>
      <c r="I13" s="87"/>
    </row>
    <row r="14" spans="1:9" ht="12.75">
      <c r="A14" s="52"/>
      <c r="B14" s="15" t="s">
        <v>88</v>
      </c>
      <c r="C14" s="15"/>
      <c r="D14" s="15"/>
      <c r="E14" s="15"/>
      <c r="F14" s="15"/>
      <c r="G14" s="13"/>
      <c r="H14" s="75">
        <f>'členění dle SYU'!G30+'členění dle SYU'!G37</f>
        <v>278</v>
      </c>
      <c r="I14" s="87"/>
    </row>
    <row r="15" spans="1:9" ht="12.75">
      <c r="A15" s="54"/>
      <c r="B15" s="15" t="s">
        <v>89</v>
      </c>
      <c r="C15" s="15"/>
      <c r="D15" s="15"/>
      <c r="E15" s="15"/>
      <c r="F15" s="15"/>
      <c r="G15" s="13"/>
      <c r="H15" s="28">
        <f>'členění dle SYU'!G32</f>
        <v>2077</v>
      </c>
      <c r="I15" s="87"/>
    </row>
    <row r="16" spans="1:9" ht="12.75">
      <c r="A16" s="55" t="s">
        <v>16</v>
      </c>
      <c r="B16" s="13" t="s">
        <v>17</v>
      </c>
      <c r="C16" s="13"/>
      <c r="D16" s="13"/>
      <c r="E16" s="14"/>
      <c r="F16" s="14"/>
      <c r="G16" s="13"/>
      <c r="H16" s="48">
        <f>'členění dle SYU'!G39</f>
        <v>31264</v>
      </c>
      <c r="I16" s="87"/>
    </row>
    <row r="17" spans="1:9" ht="12.75">
      <c r="A17" s="55" t="s">
        <v>18</v>
      </c>
      <c r="B17" s="13" t="s">
        <v>19</v>
      </c>
      <c r="C17" s="13"/>
      <c r="D17" s="13"/>
      <c r="E17" s="13"/>
      <c r="F17" s="13"/>
      <c r="G17" s="13"/>
      <c r="H17" s="48">
        <f>'členění dle SYU'!G44</f>
        <v>-11368</v>
      </c>
      <c r="I17" s="87"/>
    </row>
    <row r="18" spans="1:9" ht="12.75">
      <c r="A18" s="55" t="s">
        <v>20</v>
      </c>
      <c r="B18" s="13" t="s">
        <v>103</v>
      </c>
      <c r="C18" s="13"/>
      <c r="D18" s="13"/>
      <c r="E18" s="13"/>
      <c r="F18" s="13"/>
      <c r="G18" s="13"/>
      <c r="H18" s="48">
        <f>'členění dle SYU'!G49</f>
        <v>-664959</v>
      </c>
      <c r="I18" s="87"/>
    </row>
    <row r="19" spans="1:9" ht="12.75">
      <c r="A19" s="55" t="s">
        <v>21</v>
      </c>
      <c r="B19" s="13" t="s">
        <v>22</v>
      </c>
      <c r="C19" s="13"/>
      <c r="D19" s="13"/>
      <c r="E19" s="13"/>
      <c r="F19" s="13"/>
      <c r="G19" s="13"/>
      <c r="H19" s="48">
        <f>'členění dle SYU'!G93</f>
        <v>835404</v>
      </c>
      <c r="I19" s="87"/>
    </row>
    <row r="20" spans="1:9" ht="12.75">
      <c r="A20" s="55" t="s">
        <v>26</v>
      </c>
      <c r="B20" s="13" t="s">
        <v>27</v>
      </c>
      <c r="C20" s="13"/>
      <c r="D20" s="13"/>
      <c r="E20" s="15"/>
      <c r="F20" s="15"/>
      <c r="G20" s="13"/>
      <c r="H20" s="48">
        <f>'členění dle SYU'!G100</f>
        <v>-599935</v>
      </c>
      <c r="I20" s="87"/>
    </row>
    <row r="21" spans="1:9" ht="12.75">
      <c r="A21" s="56" t="s">
        <v>29</v>
      </c>
      <c r="B21" s="13" t="s">
        <v>30</v>
      </c>
      <c r="C21" s="13"/>
      <c r="D21" s="16"/>
      <c r="E21" s="16"/>
      <c r="F21" s="16"/>
      <c r="G21" s="16"/>
      <c r="H21" s="48">
        <f>'členění dle SYU'!G105</f>
        <v>-701354</v>
      </c>
      <c r="I21" s="87"/>
    </row>
    <row r="22" spans="1:10" ht="12.75">
      <c r="A22" s="60"/>
      <c r="B22" s="15" t="s">
        <v>13</v>
      </c>
      <c r="C22" s="16" t="s">
        <v>31</v>
      </c>
      <c r="D22" s="16"/>
      <c r="E22" s="16"/>
      <c r="F22" s="14"/>
      <c r="G22" s="13"/>
      <c r="H22" s="48">
        <f>'členění dle SYU'!G107</f>
        <v>-457495</v>
      </c>
      <c r="J22" s="29"/>
    </row>
    <row r="23" spans="1:9" ht="12.75">
      <c r="A23" s="61"/>
      <c r="B23" s="15"/>
      <c r="C23" s="15" t="s">
        <v>32</v>
      </c>
      <c r="D23" s="15" t="s">
        <v>33</v>
      </c>
      <c r="E23" s="15"/>
      <c r="F23" s="15"/>
      <c r="G23" s="13"/>
      <c r="H23" s="28">
        <f>'členění dle SYU'!G108</f>
        <v>-348914</v>
      </c>
      <c r="I23" s="87"/>
    </row>
    <row r="24" spans="1:9" ht="12.75">
      <c r="A24" s="61"/>
      <c r="B24" s="17"/>
      <c r="C24" s="23"/>
      <c r="D24" s="24" t="s">
        <v>34</v>
      </c>
      <c r="E24" s="24"/>
      <c r="F24" s="24"/>
      <c r="G24" s="13"/>
      <c r="H24" s="28">
        <f>'členění dle SYU'!G113</f>
        <v>-108581</v>
      </c>
      <c r="I24" s="87"/>
    </row>
    <row r="25" spans="1:9" ht="12.75">
      <c r="A25" s="58"/>
      <c r="B25" s="14"/>
      <c r="C25" s="16" t="s">
        <v>37</v>
      </c>
      <c r="D25" s="16"/>
      <c r="E25" s="16"/>
      <c r="F25" s="14"/>
      <c r="G25" s="13"/>
      <c r="H25" s="48">
        <f>'členění dle SYU'!G122</f>
        <v>-243859</v>
      </c>
      <c r="I25" s="87"/>
    </row>
    <row r="26" spans="1:9" ht="12.75">
      <c r="A26" s="52" t="s">
        <v>38</v>
      </c>
      <c r="B26" s="22" t="s">
        <v>144</v>
      </c>
      <c r="C26" s="84"/>
      <c r="D26" s="84"/>
      <c r="E26" s="84"/>
      <c r="F26" s="83"/>
      <c r="G26" s="22"/>
      <c r="H26" s="47">
        <f>'členění dle SYU'!G134</f>
        <v>1292</v>
      </c>
      <c r="I26" s="87"/>
    </row>
    <row r="27" spans="1:8" ht="12.75">
      <c r="A27" s="61"/>
      <c r="B27" s="20" t="s">
        <v>41</v>
      </c>
      <c r="C27" s="85"/>
      <c r="D27" s="85"/>
      <c r="E27" s="85"/>
      <c r="F27" s="59"/>
      <c r="G27" s="21"/>
      <c r="H27" s="81"/>
    </row>
    <row r="28" spans="1:8" ht="12.75">
      <c r="A28" s="53" t="s">
        <v>39</v>
      </c>
      <c r="B28" s="22" t="s">
        <v>40</v>
      </c>
      <c r="C28" s="22"/>
      <c r="D28" s="22"/>
      <c r="E28" s="22"/>
      <c r="F28" s="22"/>
      <c r="G28" s="22"/>
      <c r="H28" s="47">
        <f>'členění dle SYU'!G141</f>
        <v>-45198</v>
      </c>
    </row>
    <row r="29" spans="1:8" ht="12.75">
      <c r="A29" s="54"/>
      <c r="B29" s="21" t="s">
        <v>41</v>
      </c>
      <c r="C29" s="21"/>
      <c r="D29" s="21"/>
      <c r="E29" s="21"/>
      <c r="F29" s="21"/>
      <c r="G29" s="21"/>
      <c r="H29" s="27"/>
    </row>
    <row r="30" spans="1:10" ht="12.75">
      <c r="A30" s="53" t="s">
        <v>45</v>
      </c>
      <c r="B30" s="22" t="s">
        <v>46</v>
      </c>
      <c r="C30" s="22"/>
      <c r="D30" s="22"/>
      <c r="E30" s="22"/>
      <c r="F30" s="22"/>
      <c r="G30" s="22"/>
      <c r="H30" s="47">
        <f>'členění dle SYU'!G149</f>
        <v>3733590</v>
      </c>
      <c r="I30" s="33"/>
      <c r="J30" s="10"/>
    </row>
    <row r="31" spans="1:9" ht="12.75">
      <c r="A31" s="54"/>
      <c r="B31" s="21" t="s">
        <v>47</v>
      </c>
      <c r="C31" s="21"/>
      <c r="D31" s="21"/>
      <c r="E31" s="21"/>
      <c r="F31" s="21"/>
      <c r="G31" s="21"/>
      <c r="H31" s="27"/>
      <c r="I31" s="33"/>
    </row>
    <row r="32" spans="1:9" ht="12.75">
      <c r="A32" s="53" t="s">
        <v>51</v>
      </c>
      <c r="B32" s="22" t="s">
        <v>52</v>
      </c>
      <c r="C32" s="22"/>
      <c r="D32" s="22"/>
      <c r="E32" s="22"/>
      <c r="F32" s="22"/>
      <c r="G32" s="22"/>
      <c r="H32" s="47">
        <f>'členění dle SYU'!G162</f>
        <v>-3455899</v>
      </c>
      <c r="I32" s="33"/>
    </row>
    <row r="33" spans="1:8" ht="12.75">
      <c r="A33" s="58"/>
      <c r="B33" s="21" t="s">
        <v>53</v>
      </c>
      <c r="C33" s="21"/>
      <c r="D33" s="21"/>
      <c r="E33" s="21"/>
      <c r="F33" s="21"/>
      <c r="G33" s="59"/>
      <c r="H33" s="27"/>
    </row>
    <row r="34" spans="1:8" ht="12.75">
      <c r="A34" s="53" t="s">
        <v>58</v>
      </c>
      <c r="B34" s="22" t="s">
        <v>59</v>
      </c>
      <c r="C34" s="22"/>
      <c r="D34" s="22"/>
      <c r="E34" s="22"/>
      <c r="F34" s="22"/>
      <c r="G34" s="22"/>
      <c r="H34" s="47">
        <f>'členění dle SYU'!G182</f>
        <v>306790</v>
      </c>
    </row>
    <row r="35" spans="1:8" ht="12.75">
      <c r="A35" s="54"/>
      <c r="B35" s="21" t="s">
        <v>60</v>
      </c>
      <c r="C35" s="21"/>
      <c r="D35" s="21"/>
      <c r="E35" s="21"/>
      <c r="F35" s="21"/>
      <c r="G35" s="21"/>
      <c r="H35" s="27"/>
    </row>
    <row r="36" spans="1:8" ht="12.75">
      <c r="A36" s="53" t="s">
        <v>61</v>
      </c>
      <c r="B36" s="22" t="s">
        <v>90</v>
      </c>
      <c r="C36" s="22"/>
      <c r="D36" s="22"/>
      <c r="E36" s="22"/>
      <c r="F36" s="22"/>
      <c r="G36" s="22"/>
      <c r="H36" s="47">
        <f>'členění dle SYU'!G189</f>
        <v>-868858</v>
      </c>
    </row>
    <row r="37" spans="1:8" ht="12.75">
      <c r="A37" s="52"/>
      <c r="B37" s="62" t="s">
        <v>63</v>
      </c>
      <c r="C37" s="63"/>
      <c r="D37" s="63"/>
      <c r="E37" s="63"/>
      <c r="F37" s="63"/>
      <c r="G37" s="64"/>
      <c r="H37" s="65"/>
    </row>
    <row r="38" spans="1:8" ht="12.75">
      <c r="A38" s="54"/>
      <c r="B38" s="20" t="s">
        <v>60</v>
      </c>
      <c r="C38" s="21"/>
      <c r="D38" s="21"/>
      <c r="E38" s="21"/>
      <c r="F38" s="21"/>
      <c r="G38" s="21"/>
      <c r="H38" s="27"/>
    </row>
    <row r="39" spans="1:8" ht="12.75">
      <c r="A39" s="54" t="s">
        <v>65</v>
      </c>
      <c r="B39" s="21" t="s">
        <v>135</v>
      </c>
      <c r="C39" s="21"/>
      <c r="D39" s="21"/>
      <c r="E39" s="21"/>
      <c r="F39" s="21"/>
      <c r="G39" s="21"/>
      <c r="H39" s="81">
        <f>'členění dle SYU'!G199</f>
        <v>431012</v>
      </c>
    </row>
    <row r="40" spans="1:8" ht="14.25" customHeight="1">
      <c r="A40" s="55" t="s">
        <v>66</v>
      </c>
      <c r="B40" s="13" t="s">
        <v>67</v>
      </c>
      <c r="C40" s="13"/>
      <c r="D40" s="13"/>
      <c r="E40" s="13"/>
      <c r="F40" s="13"/>
      <c r="G40" s="13"/>
      <c r="H40" s="48">
        <f>'členění dle SYU'!G204</f>
        <v>0</v>
      </c>
    </row>
    <row r="41" spans="1:9" ht="12.75">
      <c r="A41" s="53" t="s">
        <v>134</v>
      </c>
      <c r="B41" s="22" t="s">
        <v>130</v>
      </c>
      <c r="C41" s="22"/>
      <c r="D41" s="22"/>
      <c r="E41" s="22"/>
      <c r="F41" s="22"/>
      <c r="G41" s="22"/>
      <c r="H41" s="47">
        <f>H8+H10+H12+H16+H17+H18+H19+H20+H21+H26+H28+H30+H32+H34+H36+H40+H39</f>
        <v>-1319052</v>
      </c>
      <c r="I41" s="88"/>
    </row>
    <row r="42" spans="1:8" ht="13.5" thickBot="1">
      <c r="A42" s="57" t="s">
        <v>145</v>
      </c>
      <c r="B42" s="18" t="s">
        <v>131</v>
      </c>
      <c r="C42" s="18"/>
      <c r="D42" s="18"/>
      <c r="E42" s="18"/>
      <c r="F42" s="18"/>
      <c r="G42" s="18"/>
      <c r="H42" s="49">
        <f>H41</f>
        <v>-1319052</v>
      </c>
    </row>
    <row r="45" ht="12.75">
      <c r="A45" s="6" t="s">
        <v>151</v>
      </c>
    </row>
    <row r="47" ht="12.75">
      <c r="A47" s="6" t="s">
        <v>104</v>
      </c>
    </row>
    <row r="49" ht="12.75">
      <c r="F49" s="6" t="s">
        <v>111</v>
      </c>
    </row>
    <row r="50" ht="12.75">
      <c r="E50" s="6" t="s">
        <v>112</v>
      </c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2003-02-23T12:53:56Z</dcterms:created>
  <cp:category/>
  <cp:version/>
  <cp:contentType/>
  <cp:contentStatus/>
</cp:coreProperties>
</file>